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valion.cenalia.GOV\Desktop\PBA\PBA 2020-2022\PBA 2020-2022 FAZA 3\Dokumenti i PBA Faza 3\Aneksi 1 Excel PBA 2020-2022\"/>
    </mc:Choice>
  </mc:AlternateContent>
  <bookViews>
    <workbookView xWindow="0" yWindow="120" windowWidth="19440" windowHeight="11715" tabRatio="864"/>
  </bookViews>
  <sheets>
    <sheet name="Formati 1 Misioni" sheetId="13" r:id="rId1"/>
    <sheet name="Formati 2 tav.Plan.Men" sheetId="7" r:id="rId2"/>
    <sheet name="Formati 2 tav.Forcat e Luftimit" sheetId="15" r:id="rId3"/>
    <sheet name="Form 2 tav Mbeshtetja Luftimit " sheetId="18" r:id="rId4"/>
    <sheet name="Formati 2 tav.Mb.Soc.Ushtaraket" sheetId="26" r:id="rId5"/>
    <sheet name="Form.2tav. Mbesht Shendetesi" sheetId="21" r:id="rId6"/>
    <sheet name="Arsimi Ushtarak" sheetId="16" r:id="rId7"/>
    <sheet name="Formati 2 tav.EC&amp;Rezervat" sheetId="22" r:id="rId8"/>
  </sheets>
  <externalReferences>
    <externalReference r:id="rId9"/>
    <externalReference r:id="rId10"/>
  </externalReferences>
  <definedNames>
    <definedName name="_xlnm.Print_Area" localSheetId="1">'Formati 2 tav.Plan.Men'!$A$1:$E$231</definedName>
  </definedNames>
  <calcPr calcId="152511"/>
</workbook>
</file>

<file path=xl/calcChain.xml><?xml version="1.0" encoding="utf-8"?>
<calcChain xmlns="http://schemas.openxmlformats.org/spreadsheetml/2006/main">
  <c r="D1652" i="15" l="1"/>
  <c r="C1652" i="15"/>
  <c r="B1652" i="15"/>
  <c r="E1651" i="15"/>
  <c r="D1651" i="15"/>
  <c r="C1651" i="15"/>
  <c r="B1651" i="15"/>
  <c r="D1650" i="15"/>
  <c r="C1650" i="15"/>
  <c r="B1650" i="15"/>
  <c r="E1647" i="15"/>
  <c r="D1647" i="15"/>
  <c r="C1647" i="15"/>
  <c r="B1647" i="15"/>
  <c r="E1646" i="15"/>
  <c r="D1646" i="15"/>
  <c r="C1646" i="15"/>
  <c r="B1646" i="15"/>
  <c r="E1645" i="15"/>
  <c r="D1645" i="15"/>
  <c r="C1645" i="15"/>
  <c r="B1645" i="15"/>
  <c r="E1644" i="15"/>
  <c r="D1644" i="15"/>
  <c r="D1643" i="15" s="1"/>
  <c r="C1644" i="15"/>
  <c r="B1644" i="15"/>
  <c r="B1643" i="15" s="1"/>
  <c r="E1642" i="15"/>
  <c r="D1642" i="15"/>
  <c r="C1642" i="15"/>
  <c r="B1642" i="15"/>
  <c r="E1641" i="15"/>
  <c r="E1640" i="15" s="1"/>
  <c r="D1641" i="15"/>
  <c r="D1640" i="15" s="1"/>
  <c r="C1641" i="15"/>
  <c r="B1641" i="15"/>
  <c r="B1640" i="15" s="1"/>
  <c r="C1640" i="15"/>
  <c r="E1639" i="15"/>
  <c r="D1639" i="15"/>
  <c r="C1639" i="15"/>
  <c r="B1639" i="15"/>
  <c r="E1638" i="15"/>
  <c r="E1637" i="15" s="1"/>
  <c r="D1638" i="15"/>
  <c r="C1638" i="15"/>
  <c r="B1638" i="15"/>
  <c r="B1637" i="15" s="1"/>
  <c r="D1637" i="15"/>
  <c r="C1637" i="15"/>
  <c r="E1636" i="15"/>
  <c r="D1636" i="15"/>
  <c r="C1636" i="15"/>
  <c r="B1636" i="15"/>
  <c r="E1635" i="15"/>
  <c r="D1635" i="15"/>
  <c r="C1635" i="15"/>
  <c r="C1634" i="15" s="1"/>
  <c r="B1635" i="15"/>
  <c r="E1634" i="15"/>
  <c r="D1634" i="15"/>
  <c r="B1634" i="15"/>
  <c r="E1633" i="15"/>
  <c r="D1633" i="15"/>
  <c r="C1633" i="15"/>
  <c r="B1633" i="15"/>
  <c r="E1632" i="15"/>
  <c r="D1632" i="15"/>
  <c r="C1632" i="15"/>
  <c r="C1631" i="15" s="1"/>
  <c r="B1632" i="15"/>
  <c r="E1631" i="15"/>
  <c r="D1631" i="15"/>
  <c r="B1631" i="15"/>
  <c r="E1630" i="15"/>
  <c r="D1630" i="15"/>
  <c r="C1630" i="15"/>
  <c r="B1630" i="15"/>
  <c r="B1629" i="15"/>
  <c r="E1627" i="15"/>
  <c r="D1627" i="15"/>
  <c r="C1627" i="15"/>
  <c r="B1627" i="15"/>
  <c r="B1626" i="15"/>
  <c r="E1624" i="15"/>
  <c r="D1624" i="15"/>
  <c r="C1624" i="15"/>
  <c r="B1624" i="15"/>
  <c r="B1623" i="15"/>
  <c r="B1622" i="15" s="1"/>
  <c r="D1619" i="15"/>
  <c r="B1619" i="15"/>
  <c r="E1613" i="15"/>
  <c r="E1619" i="15" s="1"/>
  <c r="C1613" i="15"/>
  <c r="C1600" i="15" s="1"/>
  <c r="E1608" i="15"/>
  <c r="E1618" i="15" s="1"/>
  <c r="D1608" i="15"/>
  <c r="D1618" i="15" s="1"/>
  <c r="C1608" i="15"/>
  <c r="B1608" i="15"/>
  <c r="B1618" i="15" s="1"/>
  <c r="E1603" i="15"/>
  <c r="E1602" i="15"/>
  <c r="D1602" i="15"/>
  <c r="C1602" i="15"/>
  <c r="E1601" i="15"/>
  <c r="D1601" i="15"/>
  <c r="B1601" i="15"/>
  <c r="D1593" i="15"/>
  <c r="B1593" i="15"/>
  <c r="E1587" i="15"/>
  <c r="E1593" i="15" s="1"/>
  <c r="C1587" i="15"/>
  <c r="C1574" i="15" s="1"/>
  <c r="E1582" i="15"/>
  <c r="E1592" i="15" s="1"/>
  <c r="D1582" i="15"/>
  <c r="D1592" i="15" s="1"/>
  <c r="C1582" i="15"/>
  <c r="B1582" i="15"/>
  <c r="B1592" i="15" s="1"/>
  <c r="E1577" i="15"/>
  <c r="E1576" i="15"/>
  <c r="D1576" i="15"/>
  <c r="C1576" i="15"/>
  <c r="E1575" i="15"/>
  <c r="D1575" i="15"/>
  <c r="B1575" i="15"/>
  <c r="D1567" i="15"/>
  <c r="B1567" i="15"/>
  <c r="E1561" i="15"/>
  <c r="E1567" i="15" s="1"/>
  <c r="C1561" i="15"/>
  <c r="C1548" i="15" s="1"/>
  <c r="E1556" i="15"/>
  <c r="D1556" i="15"/>
  <c r="D1566" i="15" s="1"/>
  <c r="C1556" i="15"/>
  <c r="B1556" i="15"/>
  <c r="B1566" i="15" s="1"/>
  <c r="E1551" i="15"/>
  <c r="E1550" i="15"/>
  <c r="D1550" i="15"/>
  <c r="C1550" i="15"/>
  <c r="E1549" i="15"/>
  <c r="D1549" i="15"/>
  <c r="B1549" i="15"/>
  <c r="D1541" i="15"/>
  <c r="B1541" i="15"/>
  <c r="E1535" i="15"/>
  <c r="E1541" i="15" s="1"/>
  <c r="C1535" i="15"/>
  <c r="C1522" i="15" s="1"/>
  <c r="E1530" i="15"/>
  <c r="D1530" i="15"/>
  <c r="D1540" i="15" s="1"/>
  <c r="C1530" i="15"/>
  <c r="B1530" i="15"/>
  <c r="B1540" i="15" s="1"/>
  <c r="E1525" i="15"/>
  <c r="E1524" i="15"/>
  <c r="D1524" i="15"/>
  <c r="C1524" i="15"/>
  <c r="E1523" i="15"/>
  <c r="D1523" i="15"/>
  <c r="B1523" i="15"/>
  <c r="E1509" i="15"/>
  <c r="E1650" i="15" s="1"/>
  <c r="E1504" i="15"/>
  <c r="D1504" i="15"/>
  <c r="D1514" i="15" s="1"/>
  <c r="D1515" i="15" s="1"/>
  <c r="C1504" i="15"/>
  <c r="C1514" i="15" s="1"/>
  <c r="C1515" i="15" s="1"/>
  <c r="B1504" i="15"/>
  <c r="B1514" i="15" s="1"/>
  <c r="B1515" i="15" s="1"/>
  <c r="E1499" i="15"/>
  <c r="D1499" i="15"/>
  <c r="C1499" i="15"/>
  <c r="E1498" i="15"/>
  <c r="D1498" i="15"/>
  <c r="C1498" i="15"/>
  <c r="E1497" i="15"/>
  <c r="D1497" i="15"/>
  <c r="C1497" i="15"/>
  <c r="B1497" i="15"/>
  <c r="C1500" i="15" s="1"/>
  <c r="E1484" i="15"/>
  <c r="D1484" i="15"/>
  <c r="C1484" i="15"/>
  <c r="C1471" i="15" s="1"/>
  <c r="E1479" i="15"/>
  <c r="D1479" i="15"/>
  <c r="C1479" i="15"/>
  <c r="B1479" i="15"/>
  <c r="B1489" i="15" s="1"/>
  <c r="E1474" i="15"/>
  <c r="E1473" i="15"/>
  <c r="D1473" i="15"/>
  <c r="C1473" i="15"/>
  <c r="E1472" i="15"/>
  <c r="D1472" i="15"/>
  <c r="E1458" i="15"/>
  <c r="D1458" i="15"/>
  <c r="C1458" i="15"/>
  <c r="E1453" i="15"/>
  <c r="D1453" i="15"/>
  <c r="C1453" i="15"/>
  <c r="B1453" i="15"/>
  <c r="B1463" i="15" s="1"/>
  <c r="E1448" i="15"/>
  <c r="E1447" i="15"/>
  <c r="D1447" i="15"/>
  <c r="C1447" i="15"/>
  <c r="E1446" i="15"/>
  <c r="D1446" i="15"/>
  <c r="C1432" i="15"/>
  <c r="E1427" i="15"/>
  <c r="E1437" i="15" s="1"/>
  <c r="D1427" i="15"/>
  <c r="D1437" i="15" s="1"/>
  <c r="C1427" i="15"/>
  <c r="B1427" i="15"/>
  <c r="B1437" i="15" s="1"/>
  <c r="E1423" i="15"/>
  <c r="D1423" i="15"/>
  <c r="C1423" i="15"/>
  <c r="E1422" i="15"/>
  <c r="E1421" i="15"/>
  <c r="D1421" i="15"/>
  <c r="C1421" i="15"/>
  <c r="C1419" i="15"/>
  <c r="D1422" i="15" s="1"/>
  <c r="E1405" i="15"/>
  <c r="E1400" i="15"/>
  <c r="D1400" i="15"/>
  <c r="D1410" i="15" s="1"/>
  <c r="C1400" i="15"/>
  <c r="C1410" i="15" s="1"/>
  <c r="B1400" i="15"/>
  <c r="B1410" i="15" s="1"/>
  <c r="E1396" i="15"/>
  <c r="D1396" i="15"/>
  <c r="C1396" i="15"/>
  <c r="D1395" i="15"/>
  <c r="C1395" i="15"/>
  <c r="E1394" i="15"/>
  <c r="D1394" i="15"/>
  <c r="C1394" i="15"/>
  <c r="E1392" i="15"/>
  <c r="E1395" i="15" s="1"/>
  <c r="D1379" i="15"/>
  <c r="C1379" i="15"/>
  <c r="E1374" i="15"/>
  <c r="E1384" i="15" s="1"/>
  <c r="D1374" i="15"/>
  <c r="C1374" i="15"/>
  <c r="B1374" i="15"/>
  <c r="B1384" i="15" s="1"/>
  <c r="E1370" i="15"/>
  <c r="D1370" i="15"/>
  <c r="C1370" i="15"/>
  <c r="B1370" i="15" s="1"/>
  <c r="E1368" i="15"/>
  <c r="D1368" i="15"/>
  <c r="C1368" i="15"/>
  <c r="B1368" i="15" s="1"/>
  <c r="D1366" i="15"/>
  <c r="E1369" i="15" s="1"/>
  <c r="C1366" i="15"/>
  <c r="C1369" i="15" s="1"/>
  <c r="B1369" i="15" s="1"/>
  <c r="E1348" i="15"/>
  <c r="E1358" i="15" s="1"/>
  <c r="E1359" i="15" s="1"/>
  <c r="D1348" i="15"/>
  <c r="D1358" i="15" s="1"/>
  <c r="D1359" i="15" s="1"/>
  <c r="C1348" i="15"/>
  <c r="C1358" i="15" s="1"/>
  <c r="B1348" i="15"/>
  <c r="B1358" i="15" s="1"/>
  <c r="B1359" i="15" s="1"/>
  <c r="E1344" i="15"/>
  <c r="D1344" i="15"/>
  <c r="C1344" i="15"/>
  <c r="B1344" i="15" s="1"/>
  <c r="E1343" i="15"/>
  <c r="E1342" i="15"/>
  <c r="D1342" i="15"/>
  <c r="C1342" i="15"/>
  <c r="B1342" i="15" s="1"/>
  <c r="C1340" i="15"/>
  <c r="C1328" i="15"/>
  <c r="C1315" i="15" s="1"/>
  <c r="E1323" i="15"/>
  <c r="E1333" i="15" s="1"/>
  <c r="D1323" i="15"/>
  <c r="D1333" i="15" s="1"/>
  <c r="C1323" i="15"/>
  <c r="B1323" i="15"/>
  <c r="B1333" i="15" s="1"/>
  <c r="E1318" i="15"/>
  <c r="E1317" i="15"/>
  <c r="D1317" i="15"/>
  <c r="C1317" i="15"/>
  <c r="B1317" i="15" s="1"/>
  <c r="E1316" i="15"/>
  <c r="D1316" i="15"/>
  <c r="E1300" i="15"/>
  <c r="D1300" i="15"/>
  <c r="C1300" i="15"/>
  <c r="B1300" i="15"/>
  <c r="E1295" i="15"/>
  <c r="E1305" i="15" s="1"/>
  <c r="E1287" i="15" s="1"/>
  <c r="E1288" i="15" s="1"/>
  <c r="D1295" i="15"/>
  <c r="D1305" i="15" s="1"/>
  <c r="D1287" i="15" s="1"/>
  <c r="C1295" i="15"/>
  <c r="C1305" i="15" s="1"/>
  <c r="B1295" i="15"/>
  <c r="B1305" i="15" s="1"/>
  <c r="B1287" i="15" s="1"/>
  <c r="B1288" i="15" s="1"/>
  <c r="E1289" i="15"/>
  <c r="D1289" i="15"/>
  <c r="C1289" i="15"/>
  <c r="C1287" i="15"/>
  <c r="E1274" i="15"/>
  <c r="E1211" i="15" s="1"/>
  <c r="D1274" i="15"/>
  <c r="D1211" i="15" s="1"/>
  <c r="C1274" i="15"/>
  <c r="C1211" i="15" s="1"/>
  <c r="B1274" i="15"/>
  <c r="B1211" i="15" s="1"/>
  <c r="B1212" i="15" s="1"/>
  <c r="E1269" i="15"/>
  <c r="E1279" i="15" s="1"/>
  <c r="E1261" i="15" s="1"/>
  <c r="D1269" i="15"/>
  <c r="D1279" i="15" s="1"/>
  <c r="D1261" i="15" s="1"/>
  <c r="C1269" i="15"/>
  <c r="C1279" i="15" s="1"/>
  <c r="C1261" i="15" s="1"/>
  <c r="B1269" i="15"/>
  <c r="B1279" i="15" s="1"/>
  <c r="B1261" i="15" s="1"/>
  <c r="B1262" i="15" s="1"/>
  <c r="E1263" i="15"/>
  <c r="D1263" i="15"/>
  <c r="C1263" i="15"/>
  <c r="E1249" i="15"/>
  <c r="D1249" i="15"/>
  <c r="C1249" i="15"/>
  <c r="B1249" i="15"/>
  <c r="E1244" i="15"/>
  <c r="E1254" i="15" s="1"/>
  <c r="D1244" i="15"/>
  <c r="D1254" i="15" s="1"/>
  <c r="C1244" i="15"/>
  <c r="C1254" i="15" s="1"/>
  <c r="B1244" i="15"/>
  <c r="B1254" i="15" s="1"/>
  <c r="E1239" i="15"/>
  <c r="D1239" i="15"/>
  <c r="C1239" i="15"/>
  <c r="E1238" i="15"/>
  <c r="D1238" i="15"/>
  <c r="C1238" i="15"/>
  <c r="E1237" i="15"/>
  <c r="D1237" i="15"/>
  <c r="C1237" i="15"/>
  <c r="B1237" i="15"/>
  <c r="E1224" i="15"/>
  <c r="D1224" i="15"/>
  <c r="C1224" i="15"/>
  <c r="B1224" i="15"/>
  <c r="E1219" i="15"/>
  <c r="E1229" i="15" s="1"/>
  <c r="D1219" i="15"/>
  <c r="D1229" i="15" s="1"/>
  <c r="C1219" i="15"/>
  <c r="C1229" i="15" s="1"/>
  <c r="B1219" i="15"/>
  <c r="B1229" i="15" s="1"/>
  <c r="E1213" i="15"/>
  <c r="D1213" i="15"/>
  <c r="C1213" i="15"/>
  <c r="E1199" i="15"/>
  <c r="D1199" i="15"/>
  <c r="D1170" i="15" s="1"/>
  <c r="C1199" i="15"/>
  <c r="C1170" i="15" s="1"/>
  <c r="C1171" i="15" s="1"/>
  <c r="B1199" i="15"/>
  <c r="B1170" i="15" s="1"/>
  <c r="B1171" i="15" s="1"/>
  <c r="E1172" i="15"/>
  <c r="D1172" i="15"/>
  <c r="C1172" i="15"/>
  <c r="E1170" i="15"/>
  <c r="E1162" i="15"/>
  <c r="E1163" i="15" s="1"/>
  <c r="D1162" i="15"/>
  <c r="D1163" i="15" s="1"/>
  <c r="C1162" i="15"/>
  <c r="C1163" i="15" s="1"/>
  <c r="B1162" i="15"/>
  <c r="B1163" i="15" s="1"/>
  <c r="E1136" i="15"/>
  <c r="D1136" i="15"/>
  <c r="C1136" i="15"/>
  <c r="E1135" i="15"/>
  <c r="D1135" i="15"/>
  <c r="C1135" i="15"/>
  <c r="E1134" i="15"/>
  <c r="D1134" i="15"/>
  <c r="C1134" i="15"/>
  <c r="B1134" i="15"/>
  <c r="B1125" i="15"/>
  <c r="B1126" i="15" s="1"/>
  <c r="E1110" i="15"/>
  <c r="D1110" i="15"/>
  <c r="C1110" i="15"/>
  <c r="E1107" i="15"/>
  <c r="D1107" i="15"/>
  <c r="C1107" i="15"/>
  <c r="E1104" i="15"/>
  <c r="D1104" i="15"/>
  <c r="C1104" i="15"/>
  <c r="C1099" i="15"/>
  <c r="B1099" i="15" s="1"/>
  <c r="E1098" i="15"/>
  <c r="D1098" i="15"/>
  <c r="C1098" i="15"/>
  <c r="B1098" i="15" s="1"/>
  <c r="C1097" i="15"/>
  <c r="C1100" i="15" s="1"/>
  <c r="B1100" i="15" s="1"/>
  <c r="D1082" i="15"/>
  <c r="B1082" i="15"/>
  <c r="E1076" i="15"/>
  <c r="E1082" i="15" s="1"/>
  <c r="C1076" i="15"/>
  <c r="E1071" i="15"/>
  <c r="D1071" i="15"/>
  <c r="D1081" i="15" s="1"/>
  <c r="C1071" i="15"/>
  <c r="C1081" i="15" s="1"/>
  <c r="B1071" i="15"/>
  <c r="B1081" i="15" s="1"/>
  <c r="E1066" i="15"/>
  <c r="E1065" i="15"/>
  <c r="D1065" i="15"/>
  <c r="C1065" i="15"/>
  <c r="E1064" i="15"/>
  <c r="D1064" i="15"/>
  <c r="B1064" i="15"/>
  <c r="C1063" i="15"/>
  <c r="C1066" i="15" s="1"/>
  <c r="D1056" i="15"/>
  <c r="B1056" i="15"/>
  <c r="E1050" i="15"/>
  <c r="E1056" i="15" s="1"/>
  <c r="C1050" i="15"/>
  <c r="E1045" i="15"/>
  <c r="D1045" i="15"/>
  <c r="D1055" i="15" s="1"/>
  <c r="C1045" i="15"/>
  <c r="B1045" i="15"/>
  <c r="B1055" i="15" s="1"/>
  <c r="E1040" i="15"/>
  <c r="E1039" i="15"/>
  <c r="D1039" i="15"/>
  <c r="C1039" i="15"/>
  <c r="E1038" i="15"/>
  <c r="D1038" i="15"/>
  <c r="B1038" i="15"/>
  <c r="C1037" i="15"/>
  <c r="C1040" i="15" s="1"/>
  <c r="D1030" i="15"/>
  <c r="B1030" i="15"/>
  <c r="E1024" i="15"/>
  <c r="E1030" i="15" s="1"/>
  <c r="C1024" i="15"/>
  <c r="E1019" i="15"/>
  <c r="D1019" i="15"/>
  <c r="D1029" i="15" s="1"/>
  <c r="C1019" i="15"/>
  <c r="B1019" i="15"/>
  <c r="B1029" i="15" s="1"/>
  <c r="E1014" i="15"/>
  <c r="E1013" i="15"/>
  <c r="D1013" i="15"/>
  <c r="C1013" i="15"/>
  <c r="E1012" i="15"/>
  <c r="D1012" i="15"/>
  <c r="B1012" i="15"/>
  <c r="C1011" i="15"/>
  <c r="C1014" i="15" s="1"/>
  <c r="D1004" i="15"/>
  <c r="B1004" i="15"/>
  <c r="E998" i="15"/>
  <c r="E1004" i="15" s="1"/>
  <c r="C998" i="15"/>
  <c r="E993" i="15"/>
  <c r="D993" i="15"/>
  <c r="D1003" i="15" s="1"/>
  <c r="C993" i="15"/>
  <c r="B993" i="15"/>
  <c r="B1003" i="15" s="1"/>
  <c r="E988" i="15"/>
  <c r="E987" i="15"/>
  <c r="D987" i="15"/>
  <c r="C987" i="15"/>
  <c r="E986" i="15"/>
  <c r="D986" i="15"/>
  <c r="B986" i="15"/>
  <c r="C985" i="15"/>
  <c r="C988" i="15" s="1"/>
  <c r="D978" i="15"/>
  <c r="B978" i="15"/>
  <c r="E972" i="15"/>
  <c r="E978" i="15" s="1"/>
  <c r="C972" i="15"/>
  <c r="E967" i="15"/>
  <c r="D967" i="15"/>
  <c r="D977" i="15" s="1"/>
  <c r="C967" i="15"/>
  <c r="B967" i="15"/>
  <c r="B977" i="15" s="1"/>
  <c r="E962" i="15"/>
  <c r="E961" i="15"/>
  <c r="D961" i="15"/>
  <c r="C961" i="15"/>
  <c r="E960" i="15"/>
  <c r="D960" i="15"/>
  <c r="B960" i="15"/>
  <c r="C959" i="15"/>
  <c r="C962" i="15" s="1"/>
  <c r="D952" i="15"/>
  <c r="B952" i="15"/>
  <c r="E946" i="15"/>
  <c r="E952" i="15" s="1"/>
  <c r="C946" i="15"/>
  <c r="E941" i="15"/>
  <c r="D941" i="15"/>
  <c r="D951" i="15" s="1"/>
  <c r="C941" i="15"/>
  <c r="B941" i="15"/>
  <c r="B951" i="15" s="1"/>
  <c r="E936" i="15"/>
  <c r="E935" i="15"/>
  <c r="D935" i="15"/>
  <c r="C935" i="15"/>
  <c r="E934" i="15"/>
  <c r="D934" i="15"/>
  <c r="B934" i="15"/>
  <c r="C933" i="15"/>
  <c r="C936" i="15" s="1"/>
  <c r="D926" i="15"/>
  <c r="B926" i="15"/>
  <c r="E920" i="15"/>
  <c r="E926" i="15" s="1"/>
  <c r="C920" i="15"/>
  <c r="E915" i="15"/>
  <c r="D915" i="15"/>
  <c r="D925" i="15" s="1"/>
  <c r="C915" i="15"/>
  <c r="C925" i="15" s="1"/>
  <c r="B915" i="15"/>
  <c r="B925" i="15" s="1"/>
  <c r="E910" i="15"/>
  <c r="E909" i="15"/>
  <c r="D909" i="15"/>
  <c r="C909" i="15"/>
  <c r="E908" i="15"/>
  <c r="D908" i="15"/>
  <c r="B908" i="15"/>
  <c r="C907" i="15"/>
  <c r="C910" i="15" s="1"/>
  <c r="D900" i="15"/>
  <c r="B900" i="15"/>
  <c r="E894" i="15"/>
  <c r="E900" i="15" s="1"/>
  <c r="C894" i="15"/>
  <c r="E889" i="15"/>
  <c r="D889" i="15"/>
  <c r="D899" i="15" s="1"/>
  <c r="C889" i="15"/>
  <c r="B889" i="15"/>
  <c r="B899" i="15" s="1"/>
  <c r="E884" i="15"/>
  <c r="E883" i="15"/>
  <c r="D883" i="15"/>
  <c r="C883" i="15"/>
  <c r="E882" i="15"/>
  <c r="D882" i="15"/>
  <c r="B882" i="15"/>
  <c r="C881" i="15"/>
  <c r="C884" i="15" s="1"/>
  <c r="D874" i="15"/>
  <c r="B874" i="15"/>
  <c r="E868" i="15"/>
  <c r="E874" i="15" s="1"/>
  <c r="C868" i="15"/>
  <c r="E863" i="15"/>
  <c r="D863" i="15"/>
  <c r="D873" i="15" s="1"/>
  <c r="C863" i="15"/>
  <c r="B863" i="15"/>
  <c r="B873" i="15" s="1"/>
  <c r="E858" i="15"/>
  <c r="E857" i="15"/>
  <c r="D857" i="15"/>
  <c r="C857" i="15"/>
  <c r="E856" i="15"/>
  <c r="D856" i="15"/>
  <c r="B856" i="15"/>
  <c r="C855" i="15"/>
  <c r="C858" i="15" s="1"/>
  <c r="C842" i="15"/>
  <c r="C829" i="15" s="1"/>
  <c r="E837" i="15"/>
  <c r="E847" i="15" s="1"/>
  <c r="E848" i="15" s="1"/>
  <c r="D837" i="15"/>
  <c r="D847" i="15" s="1"/>
  <c r="D848" i="15" s="1"/>
  <c r="C837" i="15"/>
  <c r="B837" i="15"/>
  <c r="B847" i="15" s="1"/>
  <c r="B848" i="15" s="1"/>
  <c r="E832" i="15"/>
  <c r="E831" i="15"/>
  <c r="D831" i="15"/>
  <c r="C831" i="15"/>
  <c r="E830" i="15"/>
  <c r="D830" i="15"/>
  <c r="B830" i="15"/>
  <c r="E817" i="15"/>
  <c r="D817" i="15"/>
  <c r="C817" i="15"/>
  <c r="C804" i="15" s="1"/>
  <c r="B817" i="15"/>
  <c r="B1649" i="15" s="1"/>
  <c r="E812" i="15"/>
  <c r="E822" i="15" s="1"/>
  <c r="D812" i="15"/>
  <c r="D822" i="15" s="1"/>
  <c r="C812" i="15"/>
  <c r="C822" i="15" s="1"/>
  <c r="B812" i="15"/>
  <c r="B822" i="15" s="1"/>
  <c r="E807" i="15"/>
  <c r="E806" i="15"/>
  <c r="D806" i="15"/>
  <c r="C806" i="15"/>
  <c r="B806" i="15" s="1"/>
  <c r="E805" i="15"/>
  <c r="D805" i="15"/>
  <c r="B805" i="15"/>
  <c r="B792" i="15"/>
  <c r="B793" i="15" s="1"/>
  <c r="E774" i="15"/>
  <c r="D774" i="15"/>
  <c r="C774" i="15"/>
  <c r="E771" i="15"/>
  <c r="D771" i="15"/>
  <c r="C771" i="15"/>
  <c r="E765" i="15"/>
  <c r="D765" i="15"/>
  <c r="C765" i="15"/>
  <c r="B764" i="15"/>
  <c r="E751" i="15"/>
  <c r="D751" i="15"/>
  <c r="C751" i="15"/>
  <c r="B751" i="15"/>
  <c r="E746" i="15"/>
  <c r="E756" i="15" s="1"/>
  <c r="E738" i="15" s="1"/>
  <c r="D746" i="15"/>
  <c r="D756" i="15" s="1"/>
  <c r="D738" i="15" s="1"/>
  <c r="D739" i="15" s="1"/>
  <c r="C746" i="15"/>
  <c r="C756" i="15" s="1"/>
  <c r="C738" i="15" s="1"/>
  <c r="B746" i="15"/>
  <c r="B756" i="15" s="1"/>
  <c r="B738" i="15" s="1"/>
  <c r="B739" i="15" s="1"/>
  <c r="E740" i="15"/>
  <c r="D740" i="15"/>
  <c r="C740" i="15"/>
  <c r="E725" i="15"/>
  <c r="D725" i="15"/>
  <c r="D662" i="15" s="1"/>
  <c r="C725" i="15"/>
  <c r="C662" i="15" s="1"/>
  <c r="C663" i="15" s="1"/>
  <c r="B725" i="15"/>
  <c r="B662" i="15" s="1"/>
  <c r="E720" i="15"/>
  <c r="E730" i="15" s="1"/>
  <c r="E712" i="15" s="1"/>
  <c r="E713" i="15" s="1"/>
  <c r="D720" i="15"/>
  <c r="D730" i="15" s="1"/>
  <c r="D712" i="15" s="1"/>
  <c r="C720" i="15"/>
  <c r="C730" i="15" s="1"/>
  <c r="C712" i="15" s="1"/>
  <c r="B720" i="15"/>
  <c r="B730" i="15" s="1"/>
  <c r="B712" i="15" s="1"/>
  <c r="B713" i="15" s="1"/>
  <c r="E714" i="15"/>
  <c r="D714" i="15"/>
  <c r="C714" i="15"/>
  <c r="E700" i="15"/>
  <c r="D700" i="15"/>
  <c r="C700" i="15"/>
  <c r="B700" i="15"/>
  <c r="E695" i="15"/>
  <c r="E705" i="15" s="1"/>
  <c r="D695" i="15"/>
  <c r="D705" i="15" s="1"/>
  <c r="C695" i="15"/>
  <c r="B695" i="15"/>
  <c r="B705" i="15" s="1"/>
  <c r="E690" i="15"/>
  <c r="D690" i="15"/>
  <c r="C690" i="15"/>
  <c r="E689" i="15"/>
  <c r="D689" i="15"/>
  <c r="C689" i="15"/>
  <c r="E688" i="15"/>
  <c r="D688" i="15"/>
  <c r="C688" i="15"/>
  <c r="B688" i="15"/>
  <c r="E675" i="15"/>
  <c r="D675" i="15"/>
  <c r="C675" i="15"/>
  <c r="B675" i="15"/>
  <c r="E670" i="15"/>
  <c r="E680" i="15" s="1"/>
  <c r="D670" i="15"/>
  <c r="D680" i="15" s="1"/>
  <c r="C670" i="15"/>
  <c r="C680" i="15" s="1"/>
  <c r="B670" i="15"/>
  <c r="B680" i="15" s="1"/>
  <c r="E664" i="15"/>
  <c r="D664" i="15"/>
  <c r="C664" i="15"/>
  <c r="E662" i="15"/>
  <c r="E650" i="15"/>
  <c r="E621" i="15" s="1"/>
  <c r="E622" i="15" s="1"/>
  <c r="D650" i="15"/>
  <c r="C650" i="15"/>
  <c r="C621" i="15" s="1"/>
  <c r="B650" i="15"/>
  <c r="B621" i="15" s="1"/>
  <c r="B622" i="15" s="1"/>
  <c r="E623" i="15"/>
  <c r="D623" i="15"/>
  <c r="C623" i="15"/>
  <c r="B613" i="15"/>
  <c r="B614" i="15" s="1"/>
  <c r="E598" i="15"/>
  <c r="E613" i="15" s="1"/>
  <c r="E614" i="15" s="1"/>
  <c r="D598" i="15"/>
  <c r="D613" i="15" s="1"/>
  <c r="D614" i="15" s="1"/>
  <c r="C598" i="15"/>
  <c r="C613" i="15" s="1"/>
  <c r="C614" i="15" s="1"/>
  <c r="E587" i="15"/>
  <c r="D587" i="15"/>
  <c r="C587" i="15"/>
  <c r="E586" i="15"/>
  <c r="D586" i="15"/>
  <c r="C586" i="15"/>
  <c r="E585" i="15"/>
  <c r="D585" i="15"/>
  <c r="C585" i="15"/>
  <c r="B585" i="15"/>
  <c r="B577" i="15"/>
  <c r="E561" i="15"/>
  <c r="D561" i="15"/>
  <c r="C561" i="15"/>
  <c r="E558" i="15"/>
  <c r="D558" i="15"/>
  <c r="C558" i="15"/>
  <c r="E555" i="15"/>
  <c r="D555" i="15"/>
  <c r="C555" i="15"/>
  <c r="E549" i="15"/>
  <c r="D549" i="15"/>
  <c r="C549" i="15"/>
  <c r="D532" i="15"/>
  <c r="B532" i="15"/>
  <c r="E526" i="15"/>
  <c r="C526" i="15"/>
  <c r="E521" i="15"/>
  <c r="D521" i="15"/>
  <c r="D531" i="15" s="1"/>
  <c r="C521" i="15"/>
  <c r="B521" i="15"/>
  <c r="B531" i="15" s="1"/>
  <c r="E516" i="15"/>
  <c r="E515" i="15"/>
  <c r="D515" i="15"/>
  <c r="C515" i="15"/>
  <c r="E514" i="15"/>
  <c r="D514" i="15"/>
  <c r="B514" i="15"/>
  <c r="C513" i="15"/>
  <c r="C516" i="15" s="1"/>
  <c r="D506" i="15"/>
  <c r="B506" i="15"/>
  <c r="E500" i="15"/>
  <c r="E506" i="15" s="1"/>
  <c r="C500" i="15"/>
  <c r="C487" i="15" s="1"/>
  <c r="C490" i="15" s="1"/>
  <c r="E495" i="15"/>
  <c r="D495" i="15"/>
  <c r="D505" i="15" s="1"/>
  <c r="C495" i="15"/>
  <c r="B495" i="15"/>
  <c r="B505" i="15" s="1"/>
  <c r="E490" i="15"/>
  <c r="E489" i="15"/>
  <c r="D489" i="15"/>
  <c r="C489" i="15"/>
  <c r="E488" i="15"/>
  <c r="D488" i="15"/>
  <c r="B488" i="15"/>
  <c r="D480" i="15"/>
  <c r="B480" i="15"/>
  <c r="E474" i="15"/>
  <c r="C474" i="15"/>
  <c r="E469" i="15"/>
  <c r="D469" i="15"/>
  <c r="D479" i="15" s="1"/>
  <c r="C469" i="15"/>
  <c r="B469" i="15"/>
  <c r="B479" i="15" s="1"/>
  <c r="E464" i="15"/>
  <c r="E463" i="15"/>
  <c r="D463" i="15"/>
  <c r="C463" i="15"/>
  <c r="E462" i="15"/>
  <c r="D462" i="15"/>
  <c r="B462" i="15"/>
  <c r="C461" i="15"/>
  <c r="C464" i="15" s="1"/>
  <c r="D454" i="15"/>
  <c r="B454" i="15"/>
  <c r="E448" i="15"/>
  <c r="E454" i="15" s="1"/>
  <c r="C448" i="15"/>
  <c r="C435" i="15" s="1"/>
  <c r="C438" i="15" s="1"/>
  <c r="E443" i="15"/>
  <c r="D443" i="15"/>
  <c r="D453" i="15" s="1"/>
  <c r="C443" i="15"/>
  <c r="B443" i="15"/>
  <c r="B453" i="15" s="1"/>
  <c r="E438" i="15"/>
  <c r="E437" i="15"/>
  <c r="D437" i="15"/>
  <c r="C437" i="15"/>
  <c r="E436" i="15"/>
  <c r="D436" i="15"/>
  <c r="B436" i="15"/>
  <c r="D428" i="15"/>
  <c r="B428" i="15"/>
  <c r="E422" i="15"/>
  <c r="C422" i="15"/>
  <c r="E417" i="15"/>
  <c r="D417" i="15"/>
  <c r="D427" i="15" s="1"/>
  <c r="C417" i="15"/>
  <c r="B417" i="15"/>
  <c r="B427" i="15" s="1"/>
  <c r="E412" i="15"/>
  <c r="E411" i="15"/>
  <c r="D411" i="15"/>
  <c r="C411" i="15"/>
  <c r="E410" i="15"/>
  <c r="D410" i="15"/>
  <c r="B410" i="15"/>
  <c r="C409" i="15"/>
  <c r="C412" i="15" s="1"/>
  <c r="D396" i="15"/>
  <c r="C396" i="15"/>
  <c r="E391" i="15"/>
  <c r="E401" i="15" s="1"/>
  <c r="E402" i="15" s="1"/>
  <c r="D391" i="15"/>
  <c r="C391" i="15"/>
  <c r="B391" i="15"/>
  <c r="B401" i="15" s="1"/>
  <c r="B402" i="15" s="1"/>
  <c r="E386" i="15"/>
  <c r="E385" i="15"/>
  <c r="D385" i="15"/>
  <c r="C385" i="15"/>
  <c r="E384" i="15"/>
  <c r="E387" i="15" s="1"/>
  <c r="D384" i="15"/>
  <c r="B384" i="15"/>
  <c r="C383" i="15"/>
  <c r="C384" i="15" s="1"/>
  <c r="E369" i="15"/>
  <c r="D369" i="15"/>
  <c r="C369" i="15"/>
  <c r="C356" i="15" s="1"/>
  <c r="D359" i="15" s="1"/>
  <c r="E364" i="15"/>
  <c r="D364" i="15"/>
  <c r="D374" i="15" s="1"/>
  <c r="D375" i="15" s="1"/>
  <c r="C364" i="15"/>
  <c r="B364" i="15"/>
  <c r="B374" i="15" s="1"/>
  <c r="B375" i="15" s="1"/>
  <c r="C360" i="15"/>
  <c r="E359" i="15"/>
  <c r="E358" i="15"/>
  <c r="D358" i="15"/>
  <c r="E357" i="15"/>
  <c r="D357" i="15"/>
  <c r="D360" i="15" s="1"/>
  <c r="E342" i="15"/>
  <c r="D342" i="15"/>
  <c r="E337" i="15"/>
  <c r="D337" i="15"/>
  <c r="C337" i="15"/>
  <c r="C347" i="15" s="1"/>
  <c r="C348" i="15" s="1"/>
  <c r="B337" i="15"/>
  <c r="B347" i="15" s="1"/>
  <c r="B348" i="15" s="1"/>
  <c r="C332" i="15"/>
  <c r="B332" i="15"/>
  <c r="E331" i="15"/>
  <c r="D331" i="15"/>
  <c r="C331" i="15"/>
  <c r="B331" i="15"/>
  <c r="C330" i="15"/>
  <c r="C333" i="15" s="1"/>
  <c r="E316" i="15"/>
  <c r="E321" i="15" s="1"/>
  <c r="E303" i="15" s="1"/>
  <c r="D316" i="15"/>
  <c r="C316" i="15"/>
  <c r="E311" i="15"/>
  <c r="D311" i="15"/>
  <c r="C311" i="15"/>
  <c r="B311" i="15"/>
  <c r="B321" i="15" s="1"/>
  <c r="E305" i="15"/>
  <c r="D305" i="15"/>
  <c r="C305" i="15"/>
  <c r="C303" i="15"/>
  <c r="C306" i="15" s="1"/>
  <c r="E291" i="15"/>
  <c r="D291" i="15"/>
  <c r="E286" i="15"/>
  <c r="E296" i="15" s="1"/>
  <c r="D286" i="15"/>
  <c r="C286" i="15"/>
  <c r="C296" i="15" s="1"/>
  <c r="B286" i="15"/>
  <c r="B296" i="15" s="1"/>
  <c r="E281" i="15"/>
  <c r="D281" i="15"/>
  <c r="C281" i="15"/>
  <c r="E280" i="15"/>
  <c r="D280" i="15"/>
  <c r="C280" i="15"/>
  <c r="E279" i="15"/>
  <c r="D279" i="15"/>
  <c r="C279" i="15"/>
  <c r="C282" i="15" s="1"/>
  <c r="E265" i="15"/>
  <c r="D265" i="15"/>
  <c r="C265" i="15"/>
  <c r="C253" i="15" s="1"/>
  <c r="D256" i="15" s="1"/>
  <c r="E260" i="15"/>
  <c r="D260" i="15"/>
  <c r="C260" i="15"/>
  <c r="B260" i="15"/>
  <c r="B270" i="15" s="1"/>
  <c r="B271" i="15" s="1"/>
  <c r="E256" i="15"/>
  <c r="E254" i="15"/>
  <c r="D254" i="15"/>
  <c r="C254" i="15"/>
  <c r="E252" i="15"/>
  <c r="D252" i="15"/>
  <c r="E236" i="15"/>
  <c r="D236" i="15"/>
  <c r="C236" i="15"/>
  <c r="B236" i="15"/>
  <c r="E231" i="15"/>
  <c r="E241" i="15" s="1"/>
  <c r="E223" i="15" s="1"/>
  <c r="D231" i="15"/>
  <c r="D241" i="15" s="1"/>
  <c r="D223" i="15" s="1"/>
  <c r="C231" i="15"/>
  <c r="C241" i="15" s="1"/>
  <c r="C223" i="15" s="1"/>
  <c r="B231" i="15"/>
  <c r="B241" i="15" s="1"/>
  <c r="B223" i="15" s="1"/>
  <c r="B224" i="15" s="1"/>
  <c r="E225" i="15"/>
  <c r="D225" i="15"/>
  <c r="C225" i="15"/>
  <c r="E210" i="15"/>
  <c r="E147" i="15" s="1"/>
  <c r="E148" i="15" s="1"/>
  <c r="D210" i="15"/>
  <c r="D147" i="15" s="1"/>
  <c r="D148" i="15" s="1"/>
  <c r="C210" i="15"/>
  <c r="C147" i="15" s="1"/>
  <c r="B210" i="15"/>
  <c r="B147" i="15" s="1"/>
  <c r="B148" i="15" s="1"/>
  <c r="E205" i="15"/>
  <c r="E215" i="15" s="1"/>
  <c r="E197" i="15" s="1"/>
  <c r="D205" i="15"/>
  <c r="D215" i="15" s="1"/>
  <c r="D197" i="15" s="1"/>
  <c r="C205" i="15"/>
  <c r="C215" i="15" s="1"/>
  <c r="C197" i="15" s="1"/>
  <c r="B205" i="15"/>
  <c r="B215" i="15" s="1"/>
  <c r="B197" i="15" s="1"/>
  <c r="B198" i="15" s="1"/>
  <c r="E199" i="15"/>
  <c r="D199" i="15"/>
  <c r="C199" i="15"/>
  <c r="E185" i="15"/>
  <c r="D185" i="15"/>
  <c r="C185" i="15"/>
  <c r="B185" i="15"/>
  <c r="E180" i="15"/>
  <c r="E190" i="15" s="1"/>
  <c r="D180" i="15"/>
  <c r="D190" i="15" s="1"/>
  <c r="C180" i="15"/>
  <c r="C190" i="15" s="1"/>
  <c r="B180" i="15"/>
  <c r="B190" i="15" s="1"/>
  <c r="E175" i="15"/>
  <c r="D175" i="15"/>
  <c r="C175" i="15"/>
  <c r="E174" i="15"/>
  <c r="D174" i="15"/>
  <c r="C174" i="15"/>
  <c r="E173" i="15"/>
  <c r="D173" i="15"/>
  <c r="C173" i="15"/>
  <c r="B173" i="15"/>
  <c r="E160" i="15"/>
  <c r="D160" i="15"/>
  <c r="C160" i="15"/>
  <c r="B160" i="15"/>
  <c r="E155" i="15"/>
  <c r="E165" i="15" s="1"/>
  <c r="D155" i="15"/>
  <c r="D165" i="15" s="1"/>
  <c r="C155" i="15"/>
  <c r="C165" i="15" s="1"/>
  <c r="B155" i="15"/>
  <c r="B165" i="15" s="1"/>
  <c r="E149" i="15"/>
  <c r="D149" i="15"/>
  <c r="C149" i="15"/>
  <c r="E135" i="15"/>
  <c r="D135" i="15"/>
  <c r="C135" i="15"/>
  <c r="C106" i="15" s="1"/>
  <c r="B135" i="15"/>
  <c r="B106" i="15" s="1"/>
  <c r="B107" i="15" s="1"/>
  <c r="E108" i="15"/>
  <c r="D108" i="15"/>
  <c r="C108" i="15"/>
  <c r="B98" i="15"/>
  <c r="B99" i="15" s="1"/>
  <c r="E83" i="15"/>
  <c r="E98" i="15" s="1"/>
  <c r="E99" i="15" s="1"/>
  <c r="D83" i="15"/>
  <c r="D98" i="15" s="1"/>
  <c r="D99" i="15" s="1"/>
  <c r="C83" i="15"/>
  <c r="C98" i="15" s="1"/>
  <c r="C99" i="15" s="1"/>
  <c r="E72" i="15"/>
  <c r="D72" i="15"/>
  <c r="C72" i="15"/>
  <c r="E71" i="15"/>
  <c r="D71" i="15"/>
  <c r="C71" i="15"/>
  <c r="E70" i="15"/>
  <c r="D70" i="15"/>
  <c r="C70" i="15"/>
  <c r="C73" i="15" s="1"/>
  <c r="B62" i="15"/>
  <c r="E46" i="15"/>
  <c r="D46" i="15"/>
  <c r="C46" i="15"/>
  <c r="E43" i="15"/>
  <c r="D43" i="15"/>
  <c r="C43" i="15"/>
  <c r="E40" i="15"/>
  <c r="D40" i="15"/>
  <c r="C40" i="15"/>
  <c r="E34" i="15"/>
  <c r="D34" i="15"/>
  <c r="C34" i="15"/>
  <c r="C1626" i="15" l="1"/>
  <c r="C1625" i="15" s="1"/>
  <c r="E1137" i="15"/>
  <c r="D282" i="15"/>
  <c r="D321" i="15"/>
  <c r="D303" i="15" s="1"/>
  <c r="D304" i="15" s="1"/>
  <c r="D307" i="15" s="1"/>
  <c r="C401" i="15"/>
  <c r="D1214" i="15"/>
  <c r="C176" i="15"/>
  <c r="E439" i="15"/>
  <c r="E1578" i="15"/>
  <c r="C1623" i="15"/>
  <c r="D1626" i="15"/>
  <c r="C109" i="15"/>
  <c r="D1623" i="15"/>
  <c r="D1622" i="15" s="1"/>
  <c r="E1626" i="15"/>
  <c r="E1625" i="15" s="1"/>
  <c r="C576" i="15"/>
  <c r="E715" i="15"/>
  <c r="B1648" i="15"/>
  <c r="E1526" i="15"/>
  <c r="B1628" i="15"/>
  <c r="D663" i="15"/>
  <c r="D666" i="15" s="1"/>
  <c r="D665" i="15"/>
  <c r="E505" i="15"/>
  <c r="C691" i="15"/>
  <c r="C1240" i="15"/>
  <c r="C1463" i="15"/>
  <c r="E1489" i="15"/>
  <c r="D270" i="15"/>
  <c r="D271" i="15" s="1"/>
  <c r="E1649" i="15"/>
  <c r="E1648" i="15" s="1"/>
  <c r="C321" i="15"/>
  <c r="E453" i="15"/>
  <c r="D1629" i="15"/>
  <c r="D1628" i="15" s="1"/>
  <c r="E374" i="15"/>
  <c r="E375" i="15" s="1"/>
  <c r="E665" i="15"/>
  <c r="D741" i="15"/>
  <c r="E792" i="15"/>
  <c r="E763" i="15" s="1"/>
  <c r="D1489" i="15"/>
  <c r="D1318" i="15"/>
  <c r="C1318" i="15"/>
  <c r="B1318" i="15" s="1"/>
  <c r="E1623" i="15"/>
  <c r="E1622" i="15" s="1"/>
  <c r="E360" i="15"/>
  <c r="D387" i="15"/>
  <c r="C453" i="15"/>
  <c r="C847" i="15"/>
  <c r="C848" i="15" s="1"/>
  <c r="E859" i="15"/>
  <c r="C951" i="15"/>
  <c r="C977" i="15"/>
  <c r="C1029" i="15"/>
  <c r="C1055" i="15"/>
  <c r="C1125" i="15"/>
  <c r="C1126" i="15" s="1"/>
  <c r="C1137" i="15"/>
  <c r="C1333" i="15"/>
  <c r="E1410" i="15"/>
  <c r="C1437" i="15"/>
  <c r="E1514" i="15"/>
  <c r="E1515" i="15" s="1"/>
  <c r="E1552" i="15"/>
  <c r="E1566" i="15"/>
  <c r="B1625" i="15"/>
  <c r="C1290" i="15"/>
  <c r="C1649" i="15"/>
  <c r="D296" i="15"/>
  <c r="E479" i="15"/>
  <c r="E1540" i="15"/>
  <c r="C705" i="15"/>
  <c r="D1625" i="15"/>
  <c r="E73" i="15"/>
  <c r="C270" i="15"/>
  <c r="E347" i="15"/>
  <c r="E329" i="15" s="1"/>
  <c r="E348" i="15" s="1"/>
  <c r="C374" i="15"/>
  <c r="C375" i="15" s="1"/>
  <c r="C427" i="15"/>
  <c r="E427" i="15"/>
  <c r="C505" i="15"/>
  <c r="D547" i="15"/>
  <c r="D548" i="15" s="1"/>
  <c r="E588" i="15"/>
  <c r="C665" i="15"/>
  <c r="D792" i="15"/>
  <c r="D763" i="15" s="1"/>
  <c r="C899" i="15"/>
  <c r="E963" i="15"/>
  <c r="E1015" i="15"/>
  <c r="C1174" i="15"/>
  <c r="C1384" i="15"/>
  <c r="E1500" i="15"/>
  <c r="E1604" i="15"/>
  <c r="C1472" i="15"/>
  <c r="C1475" i="15" s="1"/>
  <c r="C1474" i="15"/>
  <c r="E282" i="15"/>
  <c r="E428" i="15"/>
  <c r="C952" i="15"/>
  <c r="E1067" i="15"/>
  <c r="D1137" i="15"/>
  <c r="D1200" i="15"/>
  <c r="D1463" i="15"/>
  <c r="E1463" i="15"/>
  <c r="E1475" i="15"/>
  <c r="D1500" i="15"/>
  <c r="C1540" i="15"/>
  <c r="C1566" i="15"/>
  <c r="C1592" i="15"/>
  <c r="C1618" i="15"/>
  <c r="C304" i="15"/>
  <c r="C307" i="15" s="1"/>
  <c r="D401" i="15"/>
  <c r="D402" i="15" s="1"/>
  <c r="C479" i="15"/>
  <c r="E480" i="15"/>
  <c r="E491" i="15"/>
  <c r="E663" i="15"/>
  <c r="C874" i="15"/>
  <c r="E885" i="15"/>
  <c r="C978" i="15"/>
  <c r="E989" i="15"/>
  <c r="D1125" i="15"/>
  <c r="C1200" i="15"/>
  <c r="C1316" i="15"/>
  <c r="C1319" i="15" s="1"/>
  <c r="B1319" i="15" s="1"/>
  <c r="E1449" i="15"/>
  <c r="E1643" i="15"/>
  <c r="D106" i="15"/>
  <c r="D136" i="15" s="1"/>
  <c r="D176" i="15"/>
  <c r="D73" i="15"/>
  <c r="B136" i="15"/>
  <c r="E176" i="15"/>
  <c r="D347" i="15"/>
  <c r="D329" i="15" s="1"/>
  <c r="C359" i="15"/>
  <c r="C402" i="15"/>
  <c r="C386" i="15"/>
  <c r="C454" i="15"/>
  <c r="C531" i="15"/>
  <c r="E531" i="15"/>
  <c r="E532" i="15"/>
  <c r="D621" i="15"/>
  <c r="D622" i="15" s="1"/>
  <c r="D691" i="15"/>
  <c r="E808" i="15"/>
  <c r="E833" i="15"/>
  <c r="C873" i="15"/>
  <c r="C900" i="15"/>
  <c r="E911" i="15"/>
  <c r="C1004" i="15"/>
  <c r="E1629" i="15"/>
  <c r="E1628" i="15" s="1"/>
  <c r="C136" i="15"/>
  <c r="D386" i="15"/>
  <c r="C506" i="15"/>
  <c r="C547" i="15"/>
  <c r="C550" i="15" s="1"/>
  <c r="C792" i="15"/>
  <c r="C763" i="15" s="1"/>
  <c r="C926" i="15"/>
  <c r="E937" i="15"/>
  <c r="C1003" i="15"/>
  <c r="E1041" i="15"/>
  <c r="E1173" i="15"/>
  <c r="E1240" i="15"/>
  <c r="E1319" i="15"/>
  <c r="D1384" i="15"/>
  <c r="C1445" i="15"/>
  <c r="C1446" i="15" s="1"/>
  <c r="D1449" i="15" s="1"/>
  <c r="C1489" i="15"/>
  <c r="C1643" i="15"/>
  <c r="E200" i="15"/>
  <c r="E198" i="15"/>
  <c r="C226" i="15"/>
  <c r="C224" i="15"/>
  <c r="C227" i="15" s="1"/>
  <c r="C198" i="15"/>
  <c r="C201" i="15" s="1"/>
  <c r="C200" i="15"/>
  <c r="C150" i="15"/>
  <c r="C148" i="15"/>
  <c r="C151" i="15" s="1"/>
  <c r="D150" i="15"/>
  <c r="D224" i="15"/>
  <c r="D226" i="15"/>
  <c r="C715" i="15"/>
  <c r="C713" i="15"/>
  <c r="C716" i="15" s="1"/>
  <c r="E151" i="15"/>
  <c r="D200" i="15"/>
  <c r="D198" i="15"/>
  <c r="E226" i="15"/>
  <c r="E224" i="15"/>
  <c r="E227" i="15" s="1"/>
  <c r="E304" i="15"/>
  <c r="E306" i="15"/>
  <c r="D32" i="15"/>
  <c r="C1629" i="15"/>
  <c r="C1628" i="15" s="1"/>
  <c r="D61" i="15"/>
  <c r="E150" i="15"/>
  <c r="E255" i="15"/>
  <c r="C1648" i="15"/>
  <c r="C387" i="15"/>
  <c r="C436" i="15"/>
  <c r="C439" i="15" s="1"/>
  <c r="D438" i="15"/>
  <c r="C488" i="15"/>
  <c r="C491" i="15" s="1"/>
  <c r="D490" i="15"/>
  <c r="E547" i="15"/>
  <c r="C588" i="15"/>
  <c r="B651" i="15"/>
  <c r="D713" i="15"/>
  <c r="D715" i="15"/>
  <c r="E1264" i="15"/>
  <c r="E1262" i="15"/>
  <c r="D1290" i="15"/>
  <c r="D1288" i="15"/>
  <c r="E1291" i="15" s="1"/>
  <c r="E1290" i="15"/>
  <c r="C32" i="15"/>
  <c r="C61" i="15"/>
  <c r="C107" i="15"/>
  <c r="C110" i="15" s="1"/>
  <c r="C252" i="15"/>
  <c r="E32" i="15"/>
  <c r="E61" i="15"/>
  <c r="E106" i="15"/>
  <c r="C256" i="15"/>
  <c r="D1649" i="15"/>
  <c r="E413" i="15"/>
  <c r="C428" i="15"/>
  <c r="E465" i="15"/>
  <c r="C480" i="15"/>
  <c r="E517" i="15"/>
  <c r="C532" i="15"/>
  <c r="C548" i="15"/>
  <c r="C551" i="15" s="1"/>
  <c r="D576" i="15"/>
  <c r="D588" i="15"/>
  <c r="C622" i="15"/>
  <c r="C625" i="15" s="1"/>
  <c r="C651" i="15"/>
  <c r="E651" i="15"/>
  <c r="B663" i="15"/>
  <c r="E741" i="15"/>
  <c r="E739" i="15"/>
  <c r="E742" i="15" s="1"/>
  <c r="C830" i="15"/>
  <c r="C833" i="15" s="1"/>
  <c r="D832" i="15"/>
  <c r="C832" i="15"/>
  <c r="D1264" i="15"/>
  <c r="E270" i="15"/>
  <c r="E271" i="15" s="1"/>
  <c r="C410" i="15"/>
  <c r="C413" i="15" s="1"/>
  <c r="D412" i="15"/>
  <c r="C462" i="15"/>
  <c r="C465" i="15" s="1"/>
  <c r="D464" i="15"/>
  <c r="C514" i="15"/>
  <c r="C517" i="15" s="1"/>
  <c r="D516" i="15"/>
  <c r="E576" i="15"/>
  <c r="C624" i="15"/>
  <c r="C1262" i="15"/>
  <c r="C1265" i="15" s="1"/>
  <c r="C1264" i="15"/>
  <c r="C1622" i="15"/>
  <c r="E625" i="15"/>
  <c r="E691" i="15"/>
  <c r="C666" i="15"/>
  <c r="C739" i="15"/>
  <c r="C742" i="15" s="1"/>
  <c r="C741" i="15"/>
  <c r="C805" i="15"/>
  <c r="D858" i="15"/>
  <c r="D884" i="15"/>
  <c r="D910" i="15"/>
  <c r="D936" i="15"/>
  <c r="D962" i="15"/>
  <c r="D988" i="15"/>
  <c r="D1014" i="15"/>
  <c r="C1030" i="15"/>
  <c r="D1040" i="15"/>
  <c r="C1056" i="15"/>
  <c r="D1066" i="15"/>
  <c r="E1081" i="15"/>
  <c r="E1171" i="15"/>
  <c r="C1173" i="15"/>
  <c r="D1212" i="15"/>
  <c r="C1288" i="15"/>
  <c r="C1291" i="15" s="1"/>
  <c r="C807" i="15"/>
  <c r="B807" i="15" s="1"/>
  <c r="C856" i="15"/>
  <c r="C859" i="15" s="1"/>
  <c r="C882" i="15"/>
  <c r="C885" i="15" s="1"/>
  <c r="C908" i="15"/>
  <c r="C911" i="15" s="1"/>
  <c r="C934" i="15"/>
  <c r="C937" i="15" s="1"/>
  <c r="C960" i="15"/>
  <c r="C963" i="15" s="1"/>
  <c r="C986" i="15"/>
  <c r="C989" i="15" s="1"/>
  <c r="C1012" i="15"/>
  <c r="C1015" i="15" s="1"/>
  <c r="C1038" i="15"/>
  <c r="C1041" i="15" s="1"/>
  <c r="C1064" i="15"/>
  <c r="C1067" i="15" s="1"/>
  <c r="C1082" i="15"/>
  <c r="D1173" i="15"/>
  <c r="D1171" i="15"/>
  <c r="D1174" i="15" s="1"/>
  <c r="D1262" i="15"/>
  <c r="C1214" i="15"/>
  <c r="C1212" i="15"/>
  <c r="C1215" i="15" s="1"/>
  <c r="D807" i="15"/>
  <c r="E873" i="15"/>
  <c r="E899" i="15"/>
  <c r="E925" i="15"/>
  <c r="E951" i="15"/>
  <c r="E977" i="15"/>
  <c r="E1003" i="15"/>
  <c r="E1029" i="15"/>
  <c r="E1055" i="15"/>
  <c r="E1125" i="15"/>
  <c r="E1200" i="15"/>
  <c r="C1343" i="15"/>
  <c r="B1343" i="15" s="1"/>
  <c r="D1343" i="15"/>
  <c r="C1525" i="15"/>
  <c r="C1523" i="15"/>
  <c r="D1525" i="15"/>
  <c r="C1551" i="15"/>
  <c r="C1549" i="15"/>
  <c r="D1551" i="15"/>
  <c r="C1577" i="15"/>
  <c r="C1575" i="15"/>
  <c r="D1577" i="15"/>
  <c r="C1603" i="15"/>
  <c r="C1601" i="15"/>
  <c r="D1603" i="15"/>
  <c r="B1200" i="15"/>
  <c r="D1240" i="15"/>
  <c r="E1212" i="15"/>
  <c r="E1214" i="15"/>
  <c r="C1359" i="15"/>
  <c r="B1621" i="15"/>
  <c r="D1474" i="15"/>
  <c r="C1541" i="15"/>
  <c r="C1567" i="15"/>
  <c r="C1593" i="15"/>
  <c r="C1619" i="15"/>
  <c r="C1422" i="15"/>
  <c r="D1369" i="15"/>
  <c r="D1448" i="15"/>
  <c r="D1475" i="15" l="1"/>
  <c r="D1319" i="15"/>
  <c r="D550" i="15"/>
  <c r="E577" i="15"/>
  <c r="D306" i="15"/>
  <c r="D577" i="15"/>
  <c r="E624" i="15"/>
  <c r="E666" i="15"/>
  <c r="E1215" i="15"/>
  <c r="D625" i="15"/>
  <c r="D833" i="15"/>
  <c r="D201" i="15"/>
  <c r="D1096" i="15"/>
  <c r="D1126" i="15" s="1"/>
  <c r="D716" i="15"/>
  <c r="D62" i="15"/>
  <c r="E307" i="15"/>
  <c r="C577" i="15"/>
  <c r="D227" i="15"/>
  <c r="D107" i="15"/>
  <c r="D110" i="15" s="1"/>
  <c r="D109" i="15"/>
  <c r="C1448" i="15"/>
  <c r="C1449" i="15"/>
  <c r="D1265" i="15"/>
  <c r="E716" i="15"/>
  <c r="D651" i="15"/>
  <c r="D911" i="15"/>
  <c r="D624" i="15"/>
  <c r="E1621" i="15"/>
  <c r="E1620" i="15" s="1"/>
  <c r="B1620" i="15"/>
  <c r="B1653" i="15" s="1"/>
  <c r="D1604" i="15"/>
  <c r="C1604" i="15"/>
  <c r="D1215" i="15"/>
  <c r="D1099" i="15"/>
  <c r="D1097" i="15"/>
  <c r="D1100" i="15" s="1"/>
  <c r="D885" i="15"/>
  <c r="D859" i="15"/>
  <c r="C255" i="15"/>
  <c r="C271" i="15"/>
  <c r="D255" i="15"/>
  <c r="E548" i="15"/>
  <c r="E551" i="15" s="1"/>
  <c r="E550" i="15"/>
  <c r="D35" i="15"/>
  <c r="D33" i="15"/>
  <c r="D551" i="15"/>
  <c r="D491" i="15"/>
  <c r="E764" i="15"/>
  <c r="E766" i="15"/>
  <c r="D766" i="15"/>
  <c r="D764" i="15"/>
  <c r="C764" i="15"/>
  <c r="C767" i="15" s="1"/>
  <c r="C766" i="15"/>
  <c r="E107" i="15"/>
  <c r="E110" i="15" s="1"/>
  <c r="E109" i="15"/>
  <c r="D1291" i="15"/>
  <c r="D1041" i="15"/>
  <c r="D465" i="15"/>
  <c r="D413" i="15"/>
  <c r="D517" i="15"/>
  <c r="E136" i="15"/>
  <c r="D332" i="15"/>
  <c r="D330" i="15"/>
  <c r="D333" i="15" s="1"/>
  <c r="D1526" i="15"/>
  <c r="C1526" i="15"/>
  <c r="D1552" i="15"/>
  <c r="C1552" i="15"/>
  <c r="E1096" i="15"/>
  <c r="E1174" i="15"/>
  <c r="D1015" i="15"/>
  <c r="E793" i="15"/>
  <c r="D793" i="15"/>
  <c r="D1067" i="15"/>
  <c r="C793" i="15"/>
  <c r="E62" i="15"/>
  <c r="C62" i="15"/>
  <c r="D937" i="15"/>
  <c r="D439" i="15"/>
  <c r="D348" i="15"/>
  <c r="D151" i="15"/>
  <c r="E201" i="15"/>
  <c r="D1578" i="15"/>
  <c r="C1578" i="15"/>
  <c r="D808" i="15"/>
  <c r="C808" i="15"/>
  <c r="B808" i="15" s="1"/>
  <c r="C1621" i="15"/>
  <c r="D989" i="15"/>
  <c r="D963" i="15"/>
  <c r="D1648" i="15"/>
  <c r="D1621" i="15" s="1"/>
  <c r="E33" i="15"/>
  <c r="E36" i="15" s="1"/>
  <c r="E35" i="15"/>
  <c r="C33" i="15"/>
  <c r="C36" i="15" s="1"/>
  <c r="C35" i="15"/>
  <c r="E1265" i="15"/>
  <c r="D742" i="15"/>
  <c r="E330" i="15"/>
  <c r="E332" i="15"/>
  <c r="E767" i="15" l="1"/>
  <c r="E333" i="15"/>
  <c r="E1653" i="15"/>
  <c r="D1620" i="15"/>
  <c r="D1653" i="15" s="1"/>
  <c r="E1099" i="15"/>
  <c r="E1097" i="15"/>
  <c r="E1100" i="15" s="1"/>
  <c r="C1620" i="15"/>
  <c r="C1653" i="15" s="1"/>
  <c r="E1126" i="15"/>
  <c r="D36" i="15"/>
  <c r="D767" i="15"/>
  <c r="E674" i="21" l="1"/>
  <c r="E673" i="21" s="1"/>
  <c r="D674" i="21"/>
  <c r="C674" i="21"/>
  <c r="E668" i="21"/>
  <c r="D668" i="21"/>
  <c r="C668" i="21"/>
  <c r="B668" i="21"/>
  <c r="E667" i="21"/>
  <c r="D667" i="21"/>
  <c r="C667" i="21"/>
  <c r="B667" i="21"/>
  <c r="E666" i="21"/>
  <c r="D666" i="21"/>
  <c r="D665" i="21" s="1"/>
  <c r="C666" i="21"/>
  <c r="B665" i="21"/>
  <c r="E664" i="21"/>
  <c r="D664" i="21"/>
  <c r="C664" i="21"/>
  <c r="B664" i="21"/>
  <c r="E663" i="21"/>
  <c r="D663" i="21"/>
  <c r="C663" i="21"/>
  <c r="B663" i="21"/>
  <c r="E662" i="21"/>
  <c r="D662" i="21"/>
  <c r="C662" i="21"/>
  <c r="B662" i="21"/>
  <c r="E661" i="21"/>
  <c r="D661" i="21"/>
  <c r="C661" i="21"/>
  <c r="B661" i="21"/>
  <c r="E658" i="21"/>
  <c r="D658" i="21"/>
  <c r="C658" i="21"/>
  <c r="B658" i="21"/>
  <c r="E657" i="21"/>
  <c r="E656" i="21" s="1"/>
  <c r="D657" i="21"/>
  <c r="C657" i="21"/>
  <c r="B657" i="21"/>
  <c r="D656" i="21"/>
  <c r="C656" i="21"/>
  <c r="B656" i="21"/>
  <c r="E655" i="21"/>
  <c r="D655" i="21"/>
  <c r="C655" i="21"/>
  <c r="B655" i="21"/>
  <c r="E654" i="21"/>
  <c r="E653" i="21" s="1"/>
  <c r="D654" i="21"/>
  <c r="D653" i="21" s="1"/>
  <c r="C654" i="21"/>
  <c r="B654" i="21"/>
  <c r="C653" i="21"/>
  <c r="E652" i="21"/>
  <c r="D652" i="21"/>
  <c r="C652" i="21"/>
  <c r="B652" i="21"/>
  <c r="E651" i="21"/>
  <c r="D651" i="21"/>
  <c r="C651" i="21"/>
  <c r="B651" i="21"/>
  <c r="B650" i="21"/>
  <c r="E649" i="21"/>
  <c r="D649" i="21"/>
  <c r="C649" i="21"/>
  <c r="B649" i="21"/>
  <c r="E648" i="21"/>
  <c r="D648" i="21"/>
  <c r="C648" i="21"/>
  <c r="B648" i="21"/>
  <c r="E647" i="21"/>
  <c r="D647" i="21"/>
  <c r="C647" i="21"/>
  <c r="B647" i="21"/>
  <c r="D637" i="21"/>
  <c r="C637" i="21"/>
  <c r="B637" i="21"/>
  <c r="E632" i="21"/>
  <c r="E642" i="21" s="1"/>
  <c r="D632" i="21"/>
  <c r="D642" i="21" s="1"/>
  <c r="D624" i="21" s="1"/>
  <c r="C632" i="21"/>
  <c r="C642" i="21" s="1"/>
  <c r="B632" i="21"/>
  <c r="B642" i="21" s="1"/>
  <c r="C627" i="21"/>
  <c r="E626" i="21"/>
  <c r="D626" i="21"/>
  <c r="C626" i="21"/>
  <c r="E625" i="21"/>
  <c r="C625" i="21"/>
  <c r="C628" i="21" s="1"/>
  <c r="B625" i="21"/>
  <c r="D612" i="21"/>
  <c r="C612" i="21"/>
  <c r="B612" i="21"/>
  <c r="E607" i="21"/>
  <c r="E617" i="21" s="1"/>
  <c r="D607" i="21"/>
  <c r="D617" i="21" s="1"/>
  <c r="C607" i="21"/>
  <c r="C617" i="21" s="1"/>
  <c r="B607" i="21"/>
  <c r="B617" i="21" s="1"/>
  <c r="E602" i="21"/>
  <c r="D602" i="21"/>
  <c r="C602" i="21"/>
  <c r="E601" i="21"/>
  <c r="D601" i="21"/>
  <c r="C601" i="21"/>
  <c r="E600" i="21"/>
  <c r="D600" i="21"/>
  <c r="C600" i="21"/>
  <c r="B600" i="21"/>
  <c r="C587" i="21"/>
  <c r="B587" i="21"/>
  <c r="E582" i="21"/>
  <c r="E592" i="21" s="1"/>
  <c r="D582" i="21"/>
  <c r="D592" i="21" s="1"/>
  <c r="C582" i="21"/>
  <c r="C592" i="21" s="1"/>
  <c r="B582" i="21"/>
  <c r="B592" i="21" s="1"/>
  <c r="E577" i="21"/>
  <c r="D577" i="21"/>
  <c r="C577" i="21"/>
  <c r="E576" i="21"/>
  <c r="D576" i="21"/>
  <c r="C576" i="21"/>
  <c r="E575" i="21"/>
  <c r="D575" i="21"/>
  <c r="C575" i="21"/>
  <c r="C578" i="21" s="1"/>
  <c r="B575" i="21"/>
  <c r="C562" i="21"/>
  <c r="B562" i="21"/>
  <c r="E557" i="21"/>
  <c r="E567" i="21" s="1"/>
  <c r="D557" i="21"/>
  <c r="D567" i="21" s="1"/>
  <c r="C557" i="21"/>
  <c r="C567" i="21" s="1"/>
  <c r="B557" i="21"/>
  <c r="B567" i="21" s="1"/>
  <c r="E552" i="21"/>
  <c r="D552" i="21"/>
  <c r="C552" i="21"/>
  <c r="E551" i="21"/>
  <c r="D551" i="21"/>
  <c r="C551" i="21"/>
  <c r="E550" i="21"/>
  <c r="D550" i="21"/>
  <c r="C550" i="21"/>
  <c r="C553" i="21" s="1"/>
  <c r="B550" i="21"/>
  <c r="C537" i="21"/>
  <c r="B537" i="21"/>
  <c r="E532" i="21"/>
  <c r="E542" i="21" s="1"/>
  <c r="D532" i="21"/>
  <c r="D542" i="21" s="1"/>
  <c r="C532" i="21"/>
  <c r="C542" i="21" s="1"/>
  <c r="B532" i="21"/>
  <c r="B542" i="21" s="1"/>
  <c r="E527" i="21"/>
  <c r="D527" i="21"/>
  <c r="C527" i="21"/>
  <c r="E526" i="21"/>
  <c r="D526" i="21"/>
  <c r="C526" i="21"/>
  <c r="E525" i="21"/>
  <c r="D525" i="21"/>
  <c r="C525" i="21"/>
  <c r="C528" i="21" s="1"/>
  <c r="B525" i="21"/>
  <c r="C512" i="21"/>
  <c r="B512" i="21"/>
  <c r="E507" i="21"/>
  <c r="E517" i="21" s="1"/>
  <c r="D507" i="21"/>
  <c r="D517" i="21" s="1"/>
  <c r="C507" i="21"/>
  <c r="C517" i="21" s="1"/>
  <c r="B507" i="21"/>
  <c r="B517" i="21" s="1"/>
  <c r="D502" i="21"/>
  <c r="C502" i="21"/>
  <c r="D501" i="21"/>
  <c r="C501" i="21"/>
  <c r="E500" i="21"/>
  <c r="D500" i="21"/>
  <c r="C500" i="21"/>
  <c r="B500" i="21"/>
  <c r="C487" i="21"/>
  <c r="B487" i="21"/>
  <c r="E482" i="21"/>
  <c r="E492" i="21" s="1"/>
  <c r="D482" i="21"/>
  <c r="D492" i="21" s="1"/>
  <c r="C482" i="21"/>
  <c r="C492" i="21" s="1"/>
  <c r="B482" i="21"/>
  <c r="B492" i="21" s="1"/>
  <c r="D477" i="21"/>
  <c r="C477" i="21"/>
  <c r="D476" i="21"/>
  <c r="C476" i="21"/>
  <c r="E475" i="21"/>
  <c r="E478" i="21" s="1"/>
  <c r="D475" i="21"/>
  <c r="C475" i="21"/>
  <c r="B475" i="21"/>
  <c r="E462" i="21"/>
  <c r="C462" i="21"/>
  <c r="B462" i="21"/>
  <c r="E457" i="21"/>
  <c r="D457" i="21"/>
  <c r="D467" i="21" s="1"/>
  <c r="C457" i="21"/>
  <c r="C467" i="21" s="1"/>
  <c r="B457" i="21"/>
  <c r="B467" i="21" s="1"/>
  <c r="D452" i="21"/>
  <c r="C452" i="21"/>
  <c r="D451" i="21"/>
  <c r="C451" i="21"/>
  <c r="E450" i="21"/>
  <c r="E451" i="21" s="1"/>
  <c r="E452" i="21" s="1"/>
  <c r="D450" i="21"/>
  <c r="C450" i="21"/>
  <c r="B450" i="21"/>
  <c r="C437" i="21"/>
  <c r="B437" i="21"/>
  <c r="E432" i="21"/>
  <c r="E442" i="21" s="1"/>
  <c r="D432" i="21"/>
  <c r="D442" i="21" s="1"/>
  <c r="C432" i="21"/>
  <c r="C442" i="21" s="1"/>
  <c r="B432" i="21"/>
  <c r="D427" i="21"/>
  <c r="C427" i="21"/>
  <c r="D426" i="21"/>
  <c r="C426" i="21"/>
  <c r="E425" i="21"/>
  <c r="D425" i="21"/>
  <c r="C425" i="21"/>
  <c r="B425" i="21"/>
  <c r="C412" i="21"/>
  <c r="B412" i="21"/>
  <c r="E407" i="21"/>
  <c r="E417" i="21" s="1"/>
  <c r="D407" i="21"/>
  <c r="D417" i="21" s="1"/>
  <c r="C407" i="21"/>
  <c r="C417" i="21" s="1"/>
  <c r="B407" i="21"/>
  <c r="B417" i="21" s="1"/>
  <c r="D402" i="21"/>
  <c r="C402" i="21"/>
  <c r="D401" i="21"/>
  <c r="C401" i="21"/>
  <c r="E400" i="21"/>
  <c r="E401" i="21" s="1"/>
  <c r="E402" i="21" s="1"/>
  <c r="E403" i="21" s="1"/>
  <c r="D400" i="21"/>
  <c r="C400" i="21"/>
  <c r="B400" i="21"/>
  <c r="C387" i="21"/>
  <c r="B387" i="21"/>
  <c r="E382" i="21"/>
  <c r="E392" i="21" s="1"/>
  <c r="D382" i="21"/>
  <c r="D392" i="21" s="1"/>
  <c r="C382" i="21"/>
  <c r="C392" i="21" s="1"/>
  <c r="B382" i="21"/>
  <c r="B392" i="21" s="1"/>
  <c r="D377" i="21"/>
  <c r="C377" i="21"/>
  <c r="D376" i="21"/>
  <c r="C376" i="21"/>
  <c r="E375" i="21"/>
  <c r="E376" i="21" s="1"/>
  <c r="E377" i="21" s="1"/>
  <c r="E378" i="21" s="1"/>
  <c r="D375" i="21"/>
  <c r="D378" i="21" s="1"/>
  <c r="C375" i="21"/>
  <c r="B375" i="21"/>
  <c r="C362" i="21"/>
  <c r="B362" i="21"/>
  <c r="E357" i="21"/>
  <c r="E367" i="21" s="1"/>
  <c r="D357" i="21"/>
  <c r="D367" i="21" s="1"/>
  <c r="C357" i="21"/>
  <c r="C367" i="21" s="1"/>
  <c r="B357" i="21"/>
  <c r="D352" i="21"/>
  <c r="C352" i="21"/>
  <c r="D351" i="21"/>
  <c r="C351" i="21"/>
  <c r="E350" i="21"/>
  <c r="D350" i="21"/>
  <c r="C350" i="21"/>
  <c r="B350" i="21"/>
  <c r="D337" i="21"/>
  <c r="B337" i="21"/>
  <c r="E332" i="21"/>
  <c r="E342" i="21" s="1"/>
  <c r="D332" i="21"/>
  <c r="D342" i="21" s="1"/>
  <c r="C332" i="21"/>
  <c r="C342" i="21" s="1"/>
  <c r="B332" i="21"/>
  <c r="B342" i="21" s="1"/>
  <c r="E325" i="21"/>
  <c r="E326" i="21" s="1"/>
  <c r="E327" i="21" s="1"/>
  <c r="E328" i="21" s="1"/>
  <c r="D325" i="21"/>
  <c r="D326" i="21" s="1"/>
  <c r="D327" i="21" s="1"/>
  <c r="D328" i="21" s="1"/>
  <c r="C325" i="21"/>
  <c r="B325" i="21"/>
  <c r="D312" i="21"/>
  <c r="B312" i="21"/>
  <c r="E307" i="21"/>
  <c r="E317" i="21" s="1"/>
  <c r="D307" i="21"/>
  <c r="C307" i="21"/>
  <c r="C317" i="21" s="1"/>
  <c r="B307" i="21"/>
  <c r="B317" i="21" s="1"/>
  <c r="E300" i="21"/>
  <c r="E301" i="21" s="1"/>
  <c r="E302" i="21" s="1"/>
  <c r="E303" i="21" s="1"/>
  <c r="D300" i="21"/>
  <c r="D301" i="21" s="1"/>
  <c r="D302" i="21" s="1"/>
  <c r="D303" i="21" s="1"/>
  <c r="C300" i="21"/>
  <c r="B300" i="21"/>
  <c r="D287" i="21"/>
  <c r="E282" i="21"/>
  <c r="E292" i="21" s="1"/>
  <c r="D282" i="21"/>
  <c r="C282" i="21"/>
  <c r="C292" i="21" s="1"/>
  <c r="B282" i="21"/>
  <c r="B292" i="21" s="1"/>
  <c r="E275" i="21"/>
  <c r="E276" i="21" s="1"/>
  <c r="E277" i="21" s="1"/>
  <c r="E278" i="21" s="1"/>
  <c r="D275" i="21"/>
  <c r="D276" i="21" s="1"/>
  <c r="D277" i="21" s="1"/>
  <c r="D278" i="21" s="1"/>
  <c r="C275" i="21"/>
  <c r="C276" i="21" s="1"/>
  <c r="C277" i="21" s="1"/>
  <c r="B275" i="21"/>
  <c r="D262" i="21"/>
  <c r="E257" i="21"/>
  <c r="E267" i="21" s="1"/>
  <c r="D257" i="21"/>
  <c r="C257" i="21"/>
  <c r="C267" i="21" s="1"/>
  <c r="B257" i="21"/>
  <c r="B267" i="21" s="1"/>
  <c r="E250" i="21"/>
  <c r="E251" i="21" s="1"/>
  <c r="E252" i="21" s="1"/>
  <c r="E253" i="21" s="1"/>
  <c r="D250" i="21"/>
  <c r="D251" i="21" s="1"/>
  <c r="D252" i="21" s="1"/>
  <c r="D253" i="21" s="1"/>
  <c r="C250" i="21"/>
  <c r="C251" i="21" s="1"/>
  <c r="C252" i="21" s="1"/>
  <c r="B250" i="21"/>
  <c r="D237" i="21"/>
  <c r="B237" i="21"/>
  <c r="E232" i="21"/>
  <c r="E242" i="21" s="1"/>
  <c r="D232" i="21"/>
  <c r="C232" i="21"/>
  <c r="C242" i="21" s="1"/>
  <c r="B232" i="21"/>
  <c r="B242" i="21" s="1"/>
  <c r="E227" i="21"/>
  <c r="D227" i="21"/>
  <c r="E226" i="21"/>
  <c r="D226" i="21"/>
  <c r="E225" i="21"/>
  <c r="D225" i="21"/>
  <c r="C225" i="21"/>
  <c r="B225" i="21"/>
  <c r="E212" i="21"/>
  <c r="D212" i="21"/>
  <c r="E207" i="21"/>
  <c r="D207" i="21"/>
  <c r="C207" i="21"/>
  <c r="C217" i="21" s="1"/>
  <c r="B207" i="21"/>
  <c r="B217" i="21" s="1"/>
  <c r="E202" i="21"/>
  <c r="D202" i="21"/>
  <c r="E201" i="21"/>
  <c r="D201" i="21"/>
  <c r="E200" i="21"/>
  <c r="D200" i="21"/>
  <c r="C200" i="21"/>
  <c r="C201" i="21" s="1"/>
  <c r="C202" i="21" s="1"/>
  <c r="B200" i="21"/>
  <c r="E187" i="21"/>
  <c r="E188" i="21" s="1"/>
  <c r="D187" i="21"/>
  <c r="D188" i="21" s="1"/>
  <c r="C187" i="21"/>
  <c r="C188" i="21" s="1"/>
  <c r="B187" i="21"/>
  <c r="B188" i="21" s="1"/>
  <c r="E161" i="21"/>
  <c r="D161" i="21"/>
  <c r="E160" i="21"/>
  <c r="D160" i="21"/>
  <c r="E159" i="21"/>
  <c r="D159" i="21"/>
  <c r="D162" i="21" s="1"/>
  <c r="C159" i="21"/>
  <c r="C160" i="21" s="1"/>
  <c r="C161" i="21" s="1"/>
  <c r="C162" i="21" s="1"/>
  <c r="B159" i="21"/>
  <c r="B147" i="21"/>
  <c r="B150" i="21" s="1"/>
  <c r="B151" i="21" s="1"/>
  <c r="E135" i="21"/>
  <c r="D135" i="21"/>
  <c r="C135" i="21"/>
  <c r="E132" i="21"/>
  <c r="D132" i="21"/>
  <c r="C132" i="21"/>
  <c r="E129" i="21"/>
  <c r="D129" i="21"/>
  <c r="C129" i="21"/>
  <c r="E123" i="21"/>
  <c r="D123" i="21"/>
  <c r="C123" i="21"/>
  <c r="B122" i="21"/>
  <c r="B110" i="21"/>
  <c r="B113" i="21" s="1"/>
  <c r="B114" i="21" s="1"/>
  <c r="C98" i="21"/>
  <c r="E95" i="21"/>
  <c r="D95" i="21"/>
  <c r="C95" i="21"/>
  <c r="E92" i="21"/>
  <c r="D92" i="21"/>
  <c r="C92" i="21"/>
  <c r="E86" i="21"/>
  <c r="D86" i="21"/>
  <c r="C86" i="21"/>
  <c r="B85" i="21"/>
  <c r="B59" i="21"/>
  <c r="B62" i="21" s="1"/>
  <c r="C47" i="21"/>
  <c r="E44" i="21"/>
  <c r="D44" i="21"/>
  <c r="C44" i="21"/>
  <c r="E41" i="21"/>
  <c r="D41" i="21"/>
  <c r="C41" i="21"/>
  <c r="E35" i="21"/>
  <c r="D35" i="21"/>
  <c r="C35" i="21"/>
  <c r="B34" i="21"/>
  <c r="B442" i="21" l="1"/>
  <c r="C378" i="21"/>
  <c r="E62" i="21"/>
  <c r="C228" i="21"/>
  <c r="E84" i="21"/>
  <c r="E85" i="21" s="1"/>
  <c r="C113" i="21"/>
  <c r="D317" i="21"/>
  <c r="C353" i="21"/>
  <c r="B367" i="21"/>
  <c r="E665" i="21"/>
  <c r="E33" i="21"/>
  <c r="E34" i="21" s="1"/>
  <c r="C33" i="21"/>
  <c r="C34" i="21" s="1"/>
  <c r="C37" i="21" s="1"/>
  <c r="D62" i="21"/>
  <c r="C121" i="21"/>
  <c r="C122" i="21" s="1"/>
  <c r="C125" i="21" s="1"/>
  <c r="D228" i="21"/>
  <c r="D242" i="21"/>
  <c r="D267" i="21"/>
  <c r="E428" i="21"/>
  <c r="C453" i="21"/>
  <c r="C478" i="21"/>
  <c r="D503" i="21"/>
  <c r="D553" i="21"/>
  <c r="C603" i="21"/>
  <c r="D150" i="21"/>
  <c r="D151" i="21" s="1"/>
  <c r="E217" i="21"/>
  <c r="C303" i="21"/>
  <c r="E353" i="21"/>
  <c r="D453" i="21"/>
  <c r="D603" i="21"/>
  <c r="E113" i="21"/>
  <c r="E114" i="21" s="1"/>
  <c r="E150" i="21"/>
  <c r="C84" i="21"/>
  <c r="C114" i="21" s="1"/>
  <c r="D121" i="21"/>
  <c r="E650" i="21"/>
  <c r="E646" i="21" s="1"/>
  <c r="E203" i="21"/>
  <c r="D217" i="21"/>
  <c r="E228" i="21"/>
  <c r="D403" i="21"/>
  <c r="D428" i="21"/>
  <c r="E426" i="21"/>
  <c r="E427" i="21" s="1"/>
  <c r="E467" i="21"/>
  <c r="D478" i="21"/>
  <c r="E476" i="21"/>
  <c r="E477" i="21" s="1"/>
  <c r="D578" i="21"/>
  <c r="E603" i="21"/>
  <c r="B653" i="21"/>
  <c r="B646" i="21" s="1"/>
  <c r="C62" i="21"/>
  <c r="D113" i="21"/>
  <c r="D645" i="21" s="1"/>
  <c r="D678" i="21" s="1"/>
  <c r="E121" i="21"/>
  <c r="E151" i="21" s="1"/>
  <c r="C150" i="21"/>
  <c r="C151" i="21" s="1"/>
  <c r="E162" i="21"/>
  <c r="C203" i="21"/>
  <c r="C226" i="21"/>
  <c r="C227" i="21" s="1"/>
  <c r="C253" i="21"/>
  <c r="D292" i="21"/>
  <c r="C301" i="21"/>
  <c r="C302" i="21" s="1"/>
  <c r="C328" i="21"/>
  <c r="D353" i="21"/>
  <c r="E351" i="21"/>
  <c r="E352" i="21" s="1"/>
  <c r="C503" i="21"/>
  <c r="E578" i="21"/>
  <c r="C650" i="21"/>
  <c r="C646" i="21" s="1"/>
  <c r="C278" i="21"/>
  <c r="E63" i="21"/>
  <c r="D650" i="21"/>
  <c r="D646" i="21" s="1"/>
  <c r="D203" i="21"/>
  <c r="C403" i="21"/>
  <c r="C428" i="21"/>
  <c r="E453" i="21"/>
  <c r="E503" i="21"/>
  <c r="D528" i="21"/>
  <c r="E528" i="21"/>
  <c r="E553" i="21"/>
  <c r="B645" i="21"/>
  <c r="B63" i="21"/>
  <c r="D124" i="21"/>
  <c r="D122" i="21"/>
  <c r="D125" i="21" s="1"/>
  <c r="C36" i="21"/>
  <c r="E124" i="21"/>
  <c r="D625" i="21"/>
  <c r="D628" i="21" s="1"/>
  <c r="E627" i="21"/>
  <c r="D627" i="21"/>
  <c r="D33" i="21"/>
  <c r="D63" i="21" s="1"/>
  <c r="D84" i="21"/>
  <c r="C124" i="21"/>
  <c r="C326" i="21"/>
  <c r="C327" i="21" s="1"/>
  <c r="E501" i="21"/>
  <c r="E502" i="21" s="1"/>
  <c r="C63" i="21" l="1"/>
  <c r="B678" i="21"/>
  <c r="D114" i="21"/>
  <c r="C87" i="21"/>
  <c r="E645" i="21"/>
  <c r="C645" i="21"/>
  <c r="C678" i="21" s="1"/>
  <c r="C85" i="21"/>
  <c r="C88" i="21" s="1"/>
  <c r="D87" i="21"/>
  <c r="D85" i="21"/>
  <c r="E87" i="21"/>
  <c r="E36" i="21"/>
  <c r="D36" i="21"/>
  <c r="D34" i="21"/>
  <c r="E628" i="21"/>
  <c r="E678" i="21"/>
  <c r="D37" i="21" l="1"/>
  <c r="E37" i="21"/>
  <c r="D88" i="21"/>
  <c r="E88" i="21"/>
  <c r="E1260" i="18"/>
  <c r="D1260" i="18"/>
  <c r="C1260" i="18"/>
  <c r="B1260" i="18"/>
  <c r="E1259" i="18"/>
  <c r="D1259" i="18"/>
  <c r="C1259" i="18"/>
  <c r="B1259" i="18"/>
  <c r="E1258" i="18"/>
  <c r="D1258" i="18"/>
  <c r="C1258" i="18"/>
  <c r="B1258" i="18"/>
  <c r="E1257" i="18"/>
  <c r="D1257" i="18"/>
  <c r="C1257" i="18"/>
  <c r="C1256" i="18" s="1"/>
  <c r="B1257" i="18"/>
  <c r="B1256" i="18" s="1"/>
  <c r="E1256" i="18"/>
  <c r="D1256" i="18"/>
  <c r="E1255" i="18"/>
  <c r="D1255" i="18"/>
  <c r="C1255" i="18"/>
  <c r="B1255" i="18"/>
  <c r="E1254" i="18"/>
  <c r="D1254" i="18"/>
  <c r="C1254" i="18"/>
  <c r="B1254" i="18"/>
  <c r="E1253" i="18"/>
  <c r="D1253" i="18"/>
  <c r="C1253" i="18"/>
  <c r="B1253" i="18"/>
  <c r="E1252" i="18"/>
  <c r="D1252" i="18"/>
  <c r="D1251" i="18" s="1"/>
  <c r="C1252" i="18"/>
  <c r="B1252" i="18"/>
  <c r="B1251" i="18" s="1"/>
  <c r="E1251" i="18"/>
  <c r="C1251" i="18"/>
  <c r="E1250" i="18"/>
  <c r="D1250" i="18"/>
  <c r="C1250" i="18"/>
  <c r="B1250" i="18"/>
  <c r="E1249" i="18"/>
  <c r="D1249" i="18"/>
  <c r="C1249" i="18"/>
  <c r="C1248" i="18" s="1"/>
  <c r="B1249" i="18"/>
  <c r="B1248" i="18" s="1"/>
  <c r="E1248" i="18"/>
  <c r="D1248" i="18"/>
  <c r="E1247" i="18"/>
  <c r="D1247" i="18"/>
  <c r="C1247" i="18"/>
  <c r="B1247" i="18"/>
  <c r="E1246" i="18"/>
  <c r="D1246" i="18"/>
  <c r="D1245" i="18" s="1"/>
  <c r="C1246" i="18"/>
  <c r="B1246" i="18"/>
  <c r="B1245" i="18" s="1"/>
  <c r="E1245" i="18"/>
  <c r="C1245" i="18"/>
  <c r="E1244" i="18"/>
  <c r="D1244" i="18"/>
  <c r="C1244" i="18"/>
  <c r="B1244" i="18"/>
  <c r="E1243" i="18"/>
  <c r="D1243" i="18"/>
  <c r="D1242" i="18" s="1"/>
  <c r="C1243" i="18"/>
  <c r="C1242" i="18" s="1"/>
  <c r="B1243" i="18"/>
  <c r="E1242" i="18"/>
  <c r="B1242" i="18"/>
  <c r="E1241" i="18"/>
  <c r="D1241" i="18"/>
  <c r="C1241" i="18"/>
  <c r="B1241" i="18"/>
  <c r="E1240" i="18"/>
  <c r="E1239" i="18" s="1"/>
  <c r="D1240" i="18"/>
  <c r="C1240" i="18"/>
  <c r="C1239" i="18" s="1"/>
  <c r="B1240" i="18"/>
  <c r="B1239" i="18" s="1"/>
  <c r="D1239" i="18"/>
  <c r="E1238" i="18"/>
  <c r="D1238" i="18"/>
  <c r="C1238" i="18"/>
  <c r="B1238" i="18"/>
  <c r="E1237" i="18"/>
  <c r="E1236" i="18" s="1"/>
  <c r="D1237" i="18"/>
  <c r="C1237" i="18"/>
  <c r="C1236" i="18" s="1"/>
  <c r="B1237" i="18"/>
  <c r="B1236" i="18" s="1"/>
  <c r="D1236" i="18"/>
  <c r="E1235" i="18"/>
  <c r="D1235" i="18"/>
  <c r="C1235" i="18"/>
  <c r="B1235" i="18"/>
  <c r="E1234" i="18"/>
  <c r="D1234" i="18"/>
  <c r="D1233" i="18" s="1"/>
  <c r="C1234" i="18"/>
  <c r="C1233" i="18" s="1"/>
  <c r="B1234" i="18"/>
  <c r="B1233" i="18" s="1"/>
  <c r="E1233" i="18"/>
  <c r="E1232" i="18"/>
  <c r="D1232" i="18"/>
  <c r="C1232" i="18"/>
  <c r="B1232" i="18"/>
  <c r="E1231" i="18"/>
  <c r="E1230" i="18" s="1"/>
  <c r="E1229" i="18" s="1"/>
  <c r="E1228" i="18" s="1"/>
  <c r="D1231" i="18"/>
  <c r="C1231" i="18"/>
  <c r="C1230" i="18" s="1"/>
  <c r="B1231" i="18"/>
  <c r="B1230" i="18" s="1"/>
  <c r="D1230" i="18"/>
  <c r="E1221" i="18"/>
  <c r="D1221" i="18"/>
  <c r="C1221" i="18"/>
  <c r="B1221" i="18"/>
  <c r="E1216" i="18"/>
  <c r="E1226" i="18" s="1"/>
  <c r="E1208" i="18" s="1"/>
  <c r="D1216" i="18"/>
  <c r="D1226" i="18" s="1"/>
  <c r="D1208" i="18" s="1"/>
  <c r="C1216" i="18"/>
  <c r="C1226" i="18" s="1"/>
  <c r="C1208" i="18" s="1"/>
  <c r="B1216" i="18"/>
  <c r="B1226" i="18" s="1"/>
  <c r="B1208" i="18" s="1"/>
  <c r="B1209" i="18" s="1"/>
  <c r="E1210" i="18"/>
  <c r="D1210" i="18"/>
  <c r="C1210" i="18"/>
  <c r="E1196" i="18"/>
  <c r="D1196" i="18"/>
  <c r="C1196" i="18"/>
  <c r="B1196" i="18"/>
  <c r="E1191" i="18"/>
  <c r="E1201" i="18" s="1"/>
  <c r="E1183" i="18" s="1"/>
  <c r="D1191" i="18"/>
  <c r="D1201" i="18" s="1"/>
  <c r="D1183" i="18" s="1"/>
  <c r="C1191" i="18"/>
  <c r="C1201" i="18" s="1"/>
  <c r="C1183" i="18" s="1"/>
  <c r="B1191" i="18"/>
  <c r="B1201" i="18" s="1"/>
  <c r="B1183" i="18" s="1"/>
  <c r="B1184" i="18" s="1"/>
  <c r="E1185" i="18"/>
  <c r="D1185" i="18"/>
  <c r="C1185" i="18"/>
  <c r="E1171" i="18"/>
  <c r="D1171" i="18"/>
  <c r="C1171" i="18"/>
  <c r="B1171" i="18"/>
  <c r="E1166" i="18"/>
  <c r="E1176" i="18" s="1"/>
  <c r="E1158" i="18" s="1"/>
  <c r="D1166" i="18"/>
  <c r="D1176" i="18" s="1"/>
  <c r="D1158" i="18" s="1"/>
  <c r="C1166" i="18"/>
  <c r="C1176" i="18" s="1"/>
  <c r="C1158" i="18" s="1"/>
  <c r="B1166" i="18"/>
  <c r="B1176" i="18" s="1"/>
  <c r="B1158" i="18" s="1"/>
  <c r="B1159" i="18" s="1"/>
  <c r="E1160" i="18"/>
  <c r="D1160" i="18"/>
  <c r="C1160" i="18"/>
  <c r="E1146" i="18"/>
  <c r="D1146" i="18"/>
  <c r="C1146" i="18"/>
  <c r="B1146" i="18"/>
  <c r="E1141" i="18"/>
  <c r="E1151" i="18" s="1"/>
  <c r="E1133" i="18" s="1"/>
  <c r="D1141" i="18"/>
  <c r="D1151" i="18" s="1"/>
  <c r="D1133" i="18" s="1"/>
  <c r="C1141" i="18"/>
  <c r="C1151" i="18" s="1"/>
  <c r="C1133" i="18" s="1"/>
  <c r="B1141" i="18"/>
  <c r="B1151" i="18" s="1"/>
  <c r="B1133" i="18" s="1"/>
  <c r="B1134" i="18" s="1"/>
  <c r="E1135" i="18"/>
  <c r="D1135" i="18"/>
  <c r="C1135" i="18"/>
  <c r="E1121" i="18"/>
  <c r="D1121" i="18"/>
  <c r="C1121" i="18"/>
  <c r="B1121" i="18"/>
  <c r="E1116" i="18"/>
  <c r="E1126" i="18" s="1"/>
  <c r="D1116" i="18"/>
  <c r="D1126" i="18" s="1"/>
  <c r="C1116" i="18"/>
  <c r="C1126" i="18" s="1"/>
  <c r="B1116" i="18"/>
  <c r="B1126" i="18" s="1"/>
  <c r="B1108" i="18" s="1"/>
  <c r="E1111" i="18"/>
  <c r="D1111" i="18"/>
  <c r="E1110" i="18"/>
  <c r="D1110" i="18"/>
  <c r="C1110" i="18"/>
  <c r="E1109" i="18"/>
  <c r="D1109" i="18"/>
  <c r="C1109" i="18"/>
  <c r="E1096" i="18"/>
  <c r="D1096" i="18"/>
  <c r="C1096" i="18"/>
  <c r="B1096" i="18"/>
  <c r="E1091" i="18"/>
  <c r="E1101" i="18" s="1"/>
  <c r="E1083" i="18" s="1"/>
  <c r="D1091" i="18"/>
  <c r="D1101" i="18" s="1"/>
  <c r="D1083" i="18" s="1"/>
  <c r="C1091" i="18"/>
  <c r="C1101" i="18" s="1"/>
  <c r="C1083" i="18" s="1"/>
  <c r="B1091" i="18"/>
  <c r="B1101" i="18" s="1"/>
  <c r="B1083" i="18" s="1"/>
  <c r="B1084" i="18" s="1"/>
  <c r="E1085" i="18"/>
  <c r="D1085" i="18"/>
  <c r="C1085" i="18"/>
  <c r="E1070" i="18"/>
  <c r="D1070" i="18"/>
  <c r="C1070" i="18"/>
  <c r="B1070" i="18"/>
  <c r="E1065" i="18"/>
  <c r="E1075" i="18" s="1"/>
  <c r="E1057" i="18" s="1"/>
  <c r="D1065" i="18"/>
  <c r="D1075" i="18" s="1"/>
  <c r="D1057" i="18" s="1"/>
  <c r="C1065" i="18"/>
  <c r="C1075" i="18" s="1"/>
  <c r="C1057" i="18" s="1"/>
  <c r="B1065" i="18"/>
  <c r="B1075" i="18" s="1"/>
  <c r="B1057" i="18" s="1"/>
  <c r="B1058" i="18" s="1"/>
  <c r="E1059" i="18"/>
  <c r="D1059" i="18"/>
  <c r="C1059" i="18"/>
  <c r="E1045" i="18"/>
  <c r="D1045" i="18"/>
  <c r="C1045" i="18"/>
  <c r="B1045" i="18"/>
  <c r="E1040" i="18"/>
  <c r="E1050" i="18" s="1"/>
  <c r="E1032" i="18" s="1"/>
  <c r="D1040" i="18"/>
  <c r="C1040" i="18"/>
  <c r="C1050" i="18" s="1"/>
  <c r="C1032" i="18" s="1"/>
  <c r="B1040" i="18"/>
  <c r="E1034" i="18"/>
  <c r="D1034" i="18"/>
  <c r="C1034" i="18"/>
  <c r="E1019" i="18"/>
  <c r="D1019" i="18"/>
  <c r="C1019" i="18"/>
  <c r="B1019" i="18"/>
  <c r="E1014" i="18"/>
  <c r="E1024" i="18" s="1"/>
  <c r="E1006" i="18" s="1"/>
  <c r="D1014" i="18"/>
  <c r="D1024" i="18" s="1"/>
  <c r="D1006" i="18" s="1"/>
  <c r="C1014" i="18"/>
  <c r="C1024" i="18" s="1"/>
  <c r="C1006" i="18" s="1"/>
  <c r="B1014" i="18"/>
  <c r="B1024" i="18" s="1"/>
  <c r="B1006" i="18" s="1"/>
  <c r="B1007" i="18" s="1"/>
  <c r="E1008" i="18"/>
  <c r="D1008" i="18"/>
  <c r="C1008" i="18"/>
  <c r="E994" i="18"/>
  <c r="E981" i="18" s="1"/>
  <c r="D994" i="18"/>
  <c r="D981" i="18" s="1"/>
  <c r="C994" i="18"/>
  <c r="C981" i="18" s="1"/>
  <c r="B994" i="18"/>
  <c r="B981" i="18" s="1"/>
  <c r="B982" i="18" s="1"/>
  <c r="E989" i="18"/>
  <c r="E999" i="18" s="1"/>
  <c r="D989" i="18"/>
  <c r="D999" i="18" s="1"/>
  <c r="C989" i="18"/>
  <c r="C999" i="18" s="1"/>
  <c r="B989" i="18"/>
  <c r="B999" i="18" s="1"/>
  <c r="E983" i="18"/>
  <c r="D983" i="18"/>
  <c r="C983" i="18"/>
  <c r="E969" i="18"/>
  <c r="E956" i="18" s="1"/>
  <c r="D969" i="18"/>
  <c r="D956" i="18" s="1"/>
  <c r="C969" i="18"/>
  <c r="C956" i="18" s="1"/>
  <c r="B969" i="18"/>
  <c r="B956" i="18" s="1"/>
  <c r="B957" i="18" s="1"/>
  <c r="E964" i="18"/>
  <c r="E974" i="18" s="1"/>
  <c r="D964" i="18"/>
  <c r="D974" i="18" s="1"/>
  <c r="C964" i="18"/>
  <c r="C974" i="18" s="1"/>
  <c r="B964" i="18"/>
  <c r="B974" i="18" s="1"/>
  <c r="E958" i="18"/>
  <c r="D958" i="18"/>
  <c r="C958" i="18"/>
  <c r="E940" i="18"/>
  <c r="D940" i="18"/>
  <c r="C940" i="18"/>
  <c r="B940" i="18"/>
  <c r="E935" i="18"/>
  <c r="E945" i="18" s="1"/>
  <c r="E927" i="18" s="1"/>
  <c r="D935" i="18"/>
  <c r="D945" i="18" s="1"/>
  <c r="D927" i="18" s="1"/>
  <c r="C935" i="18"/>
  <c r="C945" i="18" s="1"/>
  <c r="C927" i="18" s="1"/>
  <c r="B935" i="18"/>
  <c r="B945" i="18" s="1"/>
  <c r="B927" i="18" s="1"/>
  <c r="B928" i="18" s="1"/>
  <c r="E929" i="18"/>
  <c r="D929" i="18"/>
  <c r="C929" i="18"/>
  <c r="E914" i="18"/>
  <c r="D914" i="18"/>
  <c r="C914" i="18"/>
  <c r="B914" i="18"/>
  <c r="E909" i="18"/>
  <c r="E919" i="18" s="1"/>
  <c r="E901" i="18" s="1"/>
  <c r="D909" i="18"/>
  <c r="D919" i="18" s="1"/>
  <c r="D901" i="18" s="1"/>
  <c r="C909" i="18"/>
  <c r="C919" i="18" s="1"/>
  <c r="C901" i="18" s="1"/>
  <c r="B909" i="18"/>
  <c r="B919" i="18" s="1"/>
  <c r="B901" i="18" s="1"/>
  <c r="B902" i="18" s="1"/>
  <c r="E903" i="18"/>
  <c r="D903" i="18"/>
  <c r="C903" i="18"/>
  <c r="E889" i="18"/>
  <c r="D889" i="18"/>
  <c r="C889" i="18"/>
  <c r="B889" i="18"/>
  <c r="E884" i="18"/>
  <c r="E894" i="18" s="1"/>
  <c r="D884" i="18"/>
  <c r="D894" i="18" s="1"/>
  <c r="C884" i="18"/>
  <c r="C894" i="18" s="1"/>
  <c r="C876" i="18" s="1"/>
  <c r="B884" i="18"/>
  <c r="B894" i="18" s="1"/>
  <c r="E879" i="18"/>
  <c r="E878" i="18"/>
  <c r="D878" i="18"/>
  <c r="C878" i="18"/>
  <c r="E877" i="18"/>
  <c r="D877" i="18"/>
  <c r="B877" i="18"/>
  <c r="E866" i="18"/>
  <c r="D866" i="18"/>
  <c r="C866" i="18"/>
  <c r="B866" i="18"/>
  <c r="E863" i="18"/>
  <c r="D863" i="18"/>
  <c r="C863" i="18"/>
  <c r="B863" i="18"/>
  <c r="E854" i="18"/>
  <c r="D854" i="18"/>
  <c r="C854" i="18"/>
  <c r="B854" i="18"/>
  <c r="E851" i="18"/>
  <c r="D851" i="18"/>
  <c r="C851" i="18"/>
  <c r="B851" i="18"/>
  <c r="E848" i="18"/>
  <c r="D848" i="18"/>
  <c r="C848" i="18"/>
  <c r="B848" i="18"/>
  <c r="E842" i="18"/>
  <c r="D842" i="18"/>
  <c r="C842" i="18"/>
  <c r="E829" i="18"/>
  <c r="D829" i="18"/>
  <c r="C829" i="18"/>
  <c r="B829" i="18"/>
  <c r="E826" i="18"/>
  <c r="D826" i="18"/>
  <c r="C826" i="18"/>
  <c r="B826" i="18"/>
  <c r="E817" i="18"/>
  <c r="D817" i="18"/>
  <c r="C817" i="18"/>
  <c r="B817" i="18"/>
  <c r="E814" i="18"/>
  <c r="D814" i="18"/>
  <c r="C814" i="18"/>
  <c r="B814" i="18"/>
  <c r="E811" i="18"/>
  <c r="D811" i="18"/>
  <c r="C811" i="18"/>
  <c r="B811" i="18"/>
  <c r="E805" i="18"/>
  <c r="D805" i="18"/>
  <c r="C805" i="18"/>
  <c r="E784" i="18"/>
  <c r="D784" i="18"/>
  <c r="C784" i="18"/>
  <c r="B784" i="18"/>
  <c r="E779" i="18"/>
  <c r="E789" i="18" s="1"/>
  <c r="E771" i="18" s="1"/>
  <c r="D779" i="18"/>
  <c r="D789" i="18" s="1"/>
  <c r="D771" i="18" s="1"/>
  <c r="C779" i="18"/>
  <c r="C789" i="18" s="1"/>
  <c r="C771" i="18" s="1"/>
  <c r="B779" i="18"/>
  <c r="B789" i="18" s="1"/>
  <c r="B771" i="18" s="1"/>
  <c r="B772" i="18" s="1"/>
  <c r="E773" i="18"/>
  <c r="D773" i="18"/>
  <c r="C773" i="18"/>
  <c r="E755" i="18"/>
  <c r="D755" i="18"/>
  <c r="C755" i="18"/>
  <c r="B755" i="18"/>
  <c r="E750" i="18"/>
  <c r="E760" i="18" s="1"/>
  <c r="E742" i="18" s="1"/>
  <c r="D750" i="18"/>
  <c r="D760" i="18" s="1"/>
  <c r="D742" i="18" s="1"/>
  <c r="C750" i="18"/>
  <c r="C760" i="18" s="1"/>
  <c r="C742" i="18" s="1"/>
  <c r="B750" i="18"/>
  <c r="B760" i="18" s="1"/>
  <c r="B742" i="18" s="1"/>
  <c r="B743" i="18" s="1"/>
  <c r="E744" i="18"/>
  <c r="D744" i="18"/>
  <c r="C744" i="18"/>
  <c r="E726" i="18"/>
  <c r="D726" i="18"/>
  <c r="C726" i="18"/>
  <c r="B726" i="18"/>
  <c r="E721" i="18"/>
  <c r="E731" i="18" s="1"/>
  <c r="E713" i="18" s="1"/>
  <c r="D721" i="18"/>
  <c r="D731" i="18" s="1"/>
  <c r="D713" i="18" s="1"/>
  <c r="C721" i="18"/>
  <c r="C731" i="18" s="1"/>
  <c r="C713" i="18" s="1"/>
  <c r="B721" i="18"/>
  <c r="B731" i="18" s="1"/>
  <c r="B713" i="18" s="1"/>
  <c r="B714" i="18" s="1"/>
  <c r="E715" i="18"/>
  <c r="D715" i="18"/>
  <c r="C715" i="18"/>
  <c r="E698" i="18"/>
  <c r="D698" i="18"/>
  <c r="C698" i="18"/>
  <c r="B698" i="18"/>
  <c r="E695" i="18"/>
  <c r="D695" i="18"/>
  <c r="C695" i="18"/>
  <c r="B695" i="18"/>
  <c r="E686" i="18"/>
  <c r="D686" i="18"/>
  <c r="C686" i="18"/>
  <c r="B686" i="18"/>
  <c r="E683" i="18"/>
  <c r="D683" i="18"/>
  <c r="C683" i="18"/>
  <c r="B683" i="18"/>
  <c r="E680" i="18"/>
  <c r="D680" i="18"/>
  <c r="C680" i="18"/>
  <c r="B680" i="18"/>
  <c r="E674" i="18"/>
  <c r="D674" i="18"/>
  <c r="C674" i="18"/>
  <c r="E661" i="18"/>
  <c r="D661" i="18"/>
  <c r="C661" i="18"/>
  <c r="B661" i="18"/>
  <c r="E658" i="18"/>
  <c r="D658" i="18"/>
  <c r="C658" i="18"/>
  <c r="B658" i="18"/>
  <c r="E649" i="18"/>
  <c r="D649" i="18"/>
  <c r="C649" i="18"/>
  <c r="B649" i="18"/>
  <c r="E646" i="18"/>
  <c r="D646" i="18"/>
  <c r="C646" i="18"/>
  <c r="B646" i="18"/>
  <c r="E643" i="18"/>
  <c r="D643" i="18"/>
  <c r="C643" i="18"/>
  <c r="B643" i="18"/>
  <c r="E637" i="18"/>
  <c r="D637" i="18"/>
  <c r="C637" i="18"/>
  <c r="E623" i="18"/>
  <c r="D623" i="18"/>
  <c r="C623" i="18"/>
  <c r="B623" i="18"/>
  <c r="E620" i="18"/>
  <c r="D620" i="18"/>
  <c r="C620" i="18"/>
  <c r="B620" i="18"/>
  <c r="E611" i="18"/>
  <c r="D611" i="18"/>
  <c r="C611" i="18"/>
  <c r="B611" i="18"/>
  <c r="E608" i="18"/>
  <c r="D608" i="18"/>
  <c r="C608" i="18"/>
  <c r="B608" i="18"/>
  <c r="E605" i="18"/>
  <c r="D605" i="18"/>
  <c r="C605" i="18"/>
  <c r="B605" i="18"/>
  <c r="E599" i="18"/>
  <c r="D599" i="18"/>
  <c r="C599" i="18"/>
  <c r="E578" i="18"/>
  <c r="D578" i="18"/>
  <c r="C578" i="18"/>
  <c r="E573" i="18"/>
  <c r="D573" i="18"/>
  <c r="C573" i="18"/>
  <c r="B573" i="18"/>
  <c r="B583" i="18" s="1"/>
  <c r="E567" i="18"/>
  <c r="D567" i="18"/>
  <c r="C567" i="18"/>
  <c r="B566" i="18"/>
  <c r="E549" i="18"/>
  <c r="D549" i="18"/>
  <c r="D554" i="18" s="1"/>
  <c r="D536" i="18" s="1"/>
  <c r="C549" i="18"/>
  <c r="E544" i="18"/>
  <c r="D544" i="18"/>
  <c r="C544" i="18"/>
  <c r="C554" i="18" s="1"/>
  <c r="C536" i="18" s="1"/>
  <c r="B544" i="18"/>
  <c r="B554" i="18" s="1"/>
  <c r="E538" i="18"/>
  <c r="D538" i="18"/>
  <c r="C538" i="18"/>
  <c r="B537" i="18"/>
  <c r="E520" i="18"/>
  <c r="D520" i="18"/>
  <c r="C520" i="18"/>
  <c r="B520" i="18"/>
  <c r="E515" i="18"/>
  <c r="E525" i="18" s="1"/>
  <c r="E507" i="18" s="1"/>
  <c r="D515" i="18"/>
  <c r="D525" i="18" s="1"/>
  <c r="D507" i="18" s="1"/>
  <c r="C515" i="18"/>
  <c r="C525" i="18" s="1"/>
  <c r="C507" i="18" s="1"/>
  <c r="B515" i="18"/>
  <c r="B525" i="18" s="1"/>
  <c r="B507" i="18" s="1"/>
  <c r="B508" i="18" s="1"/>
  <c r="E509" i="18"/>
  <c r="D509" i="18"/>
  <c r="C509" i="18"/>
  <c r="E491" i="18"/>
  <c r="D491" i="18"/>
  <c r="C491" i="18"/>
  <c r="B491" i="18"/>
  <c r="E486" i="18"/>
  <c r="E496" i="18" s="1"/>
  <c r="E478" i="18" s="1"/>
  <c r="D486" i="18"/>
  <c r="D496" i="18" s="1"/>
  <c r="D478" i="18" s="1"/>
  <c r="C486" i="18"/>
  <c r="C496" i="18" s="1"/>
  <c r="C478" i="18" s="1"/>
  <c r="B486" i="18"/>
  <c r="B496" i="18" s="1"/>
  <c r="B478" i="18" s="1"/>
  <c r="B479" i="18" s="1"/>
  <c r="E480" i="18"/>
  <c r="D480" i="18"/>
  <c r="C480" i="18"/>
  <c r="E462" i="18"/>
  <c r="D462" i="18"/>
  <c r="C462" i="18"/>
  <c r="B462" i="18"/>
  <c r="E457" i="18"/>
  <c r="E467" i="18" s="1"/>
  <c r="E449" i="18" s="1"/>
  <c r="E450" i="18" s="1"/>
  <c r="D457" i="18"/>
  <c r="D467" i="18" s="1"/>
  <c r="D449" i="18" s="1"/>
  <c r="C457" i="18"/>
  <c r="C467" i="18" s="1"/>
  <c r="C449" i="18" s="1"/>
  <c r="C450" i="18" s="1"/>
  <c r="B457" i="18"/>
  <c r="B467" i="18" s="1"/>
  <c r="B449" i="18" s="1"/>
  <c r="B450" i="18" s="1"/>
  <c r="E451" i="18"/>
  <c r="D451" i="18"/>
  <c r="C451" i="18"/>
  <c r="E433" i="18"/>
  <c r="D433" i="18"/>
  <c r="C433" i="18"/>
  <c r="B433" i="18"/>
  <c r="E428" i="18"/>
  <c r="E438" i="18" s="1"/>
  <c r="E420" i="18" s="1"/>
  <c r="D428" i="18"/>
  <c r="D438" i="18" s="1"/>
  <c r="D420" i="18" s="1"/>
  <c r="C428" i="18"/>
  <c r="C438" i="18" s="1"/>
  <c r="C420" i="18" s="1"/>
  <c r="B428" i="18"/>
  <c r="B438" i="18" s="1"/>
  <c r="B420" i="18" s="1"/>
  <c r="B421" i="18" s="1"/>
  <c r="E422" i="18"/>
  <c r="D422" i="18"/>
  <c r="C422" i="18"/>
  <c r="E404" i="18"/>
  <c r="D404" i="18"/>
  <c r="C404" i="18"/>
  <c r="B404" i="18"/>
  <c r="E399" i="18"/>
  <c r="E409" i="18" s="1"/>
  <c r="E391" i="18" s="1"/>
  <c r="E392" i="18" s="1"/>
  <c r="D399" i="18"/>
  <c r="C399" i="18"/>
  <c r="C409" i="18" s="1"/>
  <c r="C391" i="18" s="1"/>
  <c r="B399" i="18"/>
  <c r="B409" i="18" s="1"/>
  <c r="B391" i="18" s="1"/>
  <c r="B392" i="18" s="1"/>
  <c r="E393" i="18"/>
  <c r="D393" i="18"/>
  <c r="C393" i="18"/>
  <c r="E375" i="18"/>
  <c r="D375" i="18"/>
  <c r="C375" i="18"/>
  <c r="B375" i="18"/>
  <c r="E370" i="18"/>
  <c r="D370" i="18"/>
  <c r="D380" i="18" s="1"/>
  <c r="D362" i="18" s="1"/>
  <c r="C370" i="18"/>
  <c r="C380" i="18" s="1"/>
  <c r="C362" i="18" s="1"/>
  <c r="B370" i="18"/>
  <c r="B380" i="18" s="1"/>
  <c r="B362" i="18" s="1"/>
  <c r="B363" i="18" s="1"/>
  <c r="E364" i="18"/>
  <c r="D364" i="18"/>
  <c r="C364" i="18"/>
  <c r="E346" i="18"/>
  <c r="D346" i="18"/>
  <c r="C346" i="18"/>
  <c r="B346" i="18"/>
  <c r="E341" i="18"/>
  <c r="E351" i="18" s="1"/>
  <c r="D341" i="18"/>
  <c r="D351" i="18" s="1"/>
  <c r="D333" i="18" s="1"/>
  <c r="C341" i="18"/>
  <c r="C351" i="18" s="1"/>
  <c r="C333" i="18" s="1"/>
  <c r="B341" i="18"/>
  <c r="B351" i="18" s="1"/>
  <c r="B333" i="18" s="1"/>
  <c r="B334" i="18" s="1"/>
  <c r="E335" i="18"/>
  <c r="D335" i="18"/>
  <c r="C335" i="18"/>
  <c r="E334" i="18"/>
  <c r="E333" i="18"/>
  <c r="E318" i="18"/>
  <c r="D318" i="18"/>
  <c r="C318" i="18"/>
  <c r="B318" i="18"/>
  <c r="E315" i="18"/>
  <c r="D315" i="18"/>
  <c r="C315" i="18"/>
  <c r="B315" i="18"/>
  <c r="E306" i="18"/>
  <c r="D306" i="18"/>
  <c r="C306" i="18"/>
  <c r="B306" i="18"/>
  <c r="E303" i="18"/>
  <c r="D303" i="18"/>
  <c r="C303" i="18"/>
  <c r="B303" i="18"/>
  <c r="E300" i="18"/>
  <c r="D300" i="18"/>
  <c r="C300" i="18"/>
  <c r="B300" i="18"/>
  <c r="E294" i="18"/>
  <c r="D294" i="18"/>
  <c r="C294" i="18"/>
  <c r="E281" i="18"/>
  <c r="D281" i="18"/>
  <c r="C281" i="18"/>
  <c r="B281" i="18"/>
  <c r="E278" i="18"/>
  <c r="D278" i="18"/>
  <c r="C278" i="18"/>
  <c r="B278" i="18"/>
  <c r="E269" i="18"/>
  <c r="D269" i="18"/>
  <c r="C269" i="18"/>
  <c r="B269" i="18"/>
  <c r="E266" i="18"/>
  <c r="D266" i="18"/>
  <c r="C266" i="18"/>
  <c r="B266" i="18"/>
  <c r="E263" i="18"/>
  <c r="D263" i="18"/>
  <c r="C263" i="18"/>
  <c r="B263" i="18"/>
  <c r="E257" i="18"/>
  <c r="D257" i="18"/>
  <c r="C257" i="18"/>
  <c r="E244" i="18"/>
  <c r="D244" i="18"/>
  <c r="C244" i="18"/>
  <c r="B244" i="18"/>
  <c r="E241" i="18"/>
  <c r="D241" i="18"/>
  <c r="C241" i="18"/>
  <c r="B241" i="18"/>
  <c r="E232" i="18"/>
  <c r="D232" i="18"/>
  <c r="C232" i="18"/>
  <c r="B232" i="18"/>
  <c r="E229" i="18"/>
  <c r="D229" i="18"/>
  <c r="C229" i="18"/>
  <c r="B229" i="18"/>
  <c r="E226" i="18"/>
  <c r="D226" i="18"/>
  <c r="C226" i="18"/>
  <c r="B226" i="18"/>
  <c r="E220" i="18"/>
  <c r="D220" i="18"/>
  <c r="C220" i="18"/>
  <c r="E207" i="18"/>
  <c r="D207" i="18"/>
  <c r="C207" i="18"/>
  <c r="B207" i="18"/>
  <c r="E204" i="18"/>
  <c r="D204" i="18"/>
  <c r="C204" i="18"/>
  <c r="B204" i="18"/>
  <c r="E195" i="18"/>
  <c r="D195" i="18"/>
  <c r="C195" i="18"/>
  <c r="B195" i="18"/>
  <c r="E192" i="18"/>
  <c r="D192" i="18"/>
  <c r="C192" i="18"/>
  <c r="B192" i="18"/>
  <c r="E189" i="18"/>
  <c r="D189" i="18"/>
  <c r="C189" i="18"/>
  <c r="B189" i="18"/>
  <c r="E183" i="18"/>
  <c r="D183" i="18"/>
  <c r="C183" i="18"/>
  <c r="E170" i="18"/>
  <c r="D170" i="18"/>
  <c r="C170" i="18"/>
  <c r="B170" i="18"/>
  <c r="E167" i="18"/>
  <c r="D167" i="18"/>
  <c r="C167" i="18"/>
  <c r="B167" i="18"/>
  <c r="E158" i="18"/>
  <c r="D158" i="18"/>
  <c r="C158" i="18"/>
  <c r="B158" i="18"/>
  <c r="E155" i="18"/>
  <c r="D155" i="18"/>
  <c r="C155" i="18"/>
  <c r="B155" i="18"/>
  <c r="E152" i="18"/>
  <c r="D152" i="18"/>
  <c r="C152" i="18"/>
  <c r="B152" i="18"/>
  <c r="E146" i="18"/>
  <c r="D146" i="18"/>
  <c r="C146" i="18"/>
  <c r="E133" i="18"/>
  <c r="D133" i="18"/>
  <c r="C133" i="18"/>
  <c r="B133" i="18"/>
  <c r="E121" i="18"/>
  <c r="D121" i="18"/>
  <c r="C121" i="18"/>
  <c r="B121" i="18"/>
  <c r="E118" i="18"/>
  <c r="D118" i="18"/>
  <c r="C118" i="18"/>
  <c r="B118" i="18"/>
  <c r="E115" i="18"/>
  <c r="D115" i="18"/>
  <c r="C115" i="18"/>
  <c r="B115" i="18"/>
  <c r="E109" i="18"/>
  <c r="D109" i="18"/>
  <c r="C109" i="18"/>
  <c r="E99" i="18"/>
  <c r="D99" i="18"/>
  <c r="C99" i="18"/>
  <c r="B99" i="18"/>
  <c r="E72" i="18"/>
  <c r="D72" i="18"/>
  <c r="C72" i="18"/>
  <c r="D70" i="18"/>
  <c r="B70" i="18"/>
  <c r="B71" i="18" s="1"/>
  <c r="E59" i="18"/>
  <c r="D59" i="18"/>
  <c r="C59" i="18"/>
  <c r="B59" i="18"/>
  <c r="E56" i="18"/>
  <c r="D56" i="18"/>
  <c r="C56" i="18"/>
  <c r="B56" i="18"/>
  <c r="E47" i="18"/>
  <c r="D47" i="18"/>
  <c r="C47" i="18"/>
  <c r="B47" i="18"/>
  <c r="E44" i="18"/>
  <c r="D44" i="18"/>
  <c r="C44" i="18"/>
  <c r="B44" i="18"/>
  <c r="E41" i="18"/>
  <c r="D41" i="18"/>
  <c r="C41" i="18"/>
  <c r="B41" i="18"/>
  <c r="E35" i="18"/>
  <c r="D35" i="18"/>
  <c r="C35" i="18"/>
  <c r="D1229" i="18" l="1"/>
  <c r="D1228" i="18" s="1"/>
  <c r="D284" i="18"/>
  <c r="D255" i="18" s="1"/>
  <c r="D210" i="18"/>
  <c r="D181" i="18" s="1"/>
  <c r="B1229" i="18"/>
  <c r="B1228" i="18" s="1"/>
  <c r="B1261" i="18" s="1"/>
  <c r="C1229" i="18"/>
  <c r="C1228" i="18" s="1"/>
  <c r="C1261" i="18" s="1"/>
  <c r="D365" i="18"/>
  <c r="C583" i="18"/>
  <c r="C565" i="18" s="1"/>
  <c r="C568" i="18" s="1"/>
  <c r="D1112" i="18"/>
  <c r="C957" i="18"/>
  <c r="C960" i="18" s="1"/>
  <c r="C959" i="18"/>
  <c r="C394" i="18"/>
  <c r="C392" i="18"/>
  <c r="C395" i="18" s="1"/>
  <c r="B136" i="18"/>
  <c r="C173" i="18"/>
  <c r="B210" i="18"/>
  <c r="B664" i="18"/>
  <c r="B635" i="18" s="1"/>
  <c r="B636" i="18" s="1"/>
  <c r="C701" i="18"/>
  <c r="B832" i="18"/>
  <c r="C869" i="18"/>
  <c r="C840" i="18" s="1"/>
  <c r="B100" i="18"/>
  <c r="C136" i="18"/>
  <c r="D321" i="18"/>
  <c r="D292" i="18" s="1"/>
  <c r="D409" i="18"/>
  <c r="D391" i="18" s="1"/>
  <c r="E394" i="18" s="1"/>
  <c r="B626" i="18"/>
  <c r="B597" i="18" s="1"/>
  <c r="B598" i="18" s="1"/>
  <c r="C664" i="18"/>
  <c r="D869" i="18"/>
  <c r="D62" i="18"/>
  <c r="D33" i="18" s="1"/>
  <c r="D63" i="18" s="1"/>
  <c r="D136" i="18"/>
  <c r="D107" i="18" s="1"/>
  <c r="D137" i="18" s="1"/>
  <c r="E173" i="18"/>
  <c r="B247" i="18"/>
  <c r="B218" i="18" s="1"/>
  <c r="B219" i="18" s="1"/>
  <c r="C284" i="18"/>
  <c r="C255" i="18" s="1"/>
  <c r="D258" i="18" s="1"/>
  <c r="E321" i="18"/>
  <c r="E292" i="18" s="1"/>
  <c r="E554" i="18"/>
  <c r="E536" i="18" s="1"/>
  <c r="E583" i="18"/>
  <c r="E565" i="18" s="1"/>
  <c r="C626" i="18"/>
  <c r="C597" i="18" s="1"/>
  <c r="D664" i="18"/>
  <c r="D635" i="18" s="1"/>
  <c r="D665" i="18" s="1"/>
  <c r="E701" i="18"/>
  <c r="D832" i="18"/>
  <c r="E869" i="18"/>
  <c r="B1050" i="18"/>
  <c r="B1032" i="18" s="1"/>
  <c r="B1033" i="18" s="1"/>
  <c r="E1112" i="18"/>
  <c r="D1261" i="18"/>
  <c r="B62" i="18"/>
  <c r="B33" i="18" s="1"/>
  <c r="B34" i="18" s="1"/>
  <c r="D247" i="18"/>
  <c r="D218" i="18" s="1"/>
  <c r="D219" i="18" s="1"/>
  <c r="E284" i="18"/>
  <c r="E255" i="18" s="1"/>
  <c r="C321" i="18"/>
  <c r="E626" i="18"/>
  <c r="E597" i="18" s="1"/>
  <c r="D1050" i="18"/>
  <c r="D1032" i="18" s="1"/>
  <c r="D1033" i="18" s="1"/>
  <c r="C62" i="18"/>
  <c r="D173" i="18"/>
  <c r="C210" i="18"/>
  <c r="E247" i="18"/>
  <c r="E218" i="18" s="1"/>
  <c r="E248" i="18" s="1"/>
  <c r="B284" i="18"/>
  <c r="C453" i="18"/>
  <c r="D583" i="18"/>
  <c r="D565" i="18" s="1"/>
  <c r="D566" i="18" s="1"/>
  <c r="C832" i="18"/>
  <c r="C803" i="18" s="1"/>
  <c r="C833" i="18" s="1"/>
  <c r="E880" i="18"/>
  <c r="E62" i="18"/>
  <c r="D100" i="18"/>
  <c r="E136" i="18"/>
  <c r="E107" i="18" s="1"/>
  <c r="B173" i="18"/>
  <c r="E210" i="18"/>
  <c r="E181" i="18" s="1"/>
  <c r="C247" i="18"/>
  <c r="C218" i="18" s="1"/>
  <c r="C248" i="18" s="1"/>
  <c r="B321" i="18"/>
  <c r="B292" i="18" s="1"/>
  <c r="B293" i="18" s="1"/>
  <c r="E336" i="18"/>
  <c r="D363" i="18"/>
  <c r="E380" i="18"/>
  <c r="E362" i="18" s="1"/>
  <c r="E363" i="18" s="1"/>
  <c r="E366" i="18" s="1"/>
  <c r="C452" i="18"/>
  <c r="D626" i="18"/>
  <c r="E664" i="18"/>
  <c r="B701" i="18"/>
  <c r="B672" i="18" s="1"/>
  <c r="B673" i="18" s="1"/>
  <c r="E832" i="18"/>
  <c r="E803" i="18" s="1"/>
  <c r="E833" i="18" s="1"/>
  <c r="B869" i="18"/>
  <c r="E1261" i="18"/>
  <c r="C33" i="18"/>
  <c r="C137" i="18"/>
  <c r="C107" i="18"/>
  <c r="E144" i="18"/>
  <c r="D423" i="18"/>
  <c r="D421" i="18"/>
  <c r="E33" i="18"/>
  <c r="B144" i="18"/>
  <c r="B145" i="18" s="1"/>
  <c r="E423" i="18"/>
  <c r="E421" i="18"/>
  <c r="B107" i="18"/>
  <c r="B108" i="18" s="1"/>
  <c r="C144" i="18"/>
  <c r="C174" i="18" s="1"/>
  <c r="E258" i="18"/>
  <c r="E256" i="18"/>
  <c r="C292" i="18"/>
  <c r="C322" i="18" s="1"/>
  <c r="D144" i="18"/>
  <c r="B255" i="18"/>
  <c r="B256" i="18" s="1"/>
  <c r="C336" i="18"/>
  <c r="C334" i="18"/>
  <c r="C337" i="18" s="1"/>
  <c r="E365" i="18"/>
  <c r="D211" i="18"/>
  <c r="D285" i="18"/>
  <c r="D452" i="18"/>
  <c r="D450" i="18"/>
  <c r="D453" i="18" s="1"/>
  <c r="E539" i="18"/>
  <c r="E537" i="18"/>
  <c r="C635" i="18"/>
  <c r="C665" i="18" s="1"/>
  <c r="C70" i="18"/>
  <c r="D322" i="18"/>
  <c r="E672" i="18"/>
  <c r="E702" i="18" s="1"/>
  <c r="D71" i="18"/>
  <c r="D182" i="18"/>
  <c r="C508" i="18"/>
  <c r="C511" i="18" s="1"/>
  <c r="C510" i="18"/>
  <c r="D537" i="18"/>
  <c r="D539" i="18"/>
  <c r="D597" i="18"/>
  <c r="D627" i="18" s="1"/>
  <c r="D256" i="18"/>
  <c r="D334" i="18"/>
  <c r="D337" i="18" s="1"/>
  <c r="D336" i="18"/>
  <c r="C363" i="18"/>
  <c r="C366" i="18" s="1"/>
  <c r="C365" i="18"/>
  <c r="C421" i="18"/>
  <c r="C424" i="18" s="1"/>
  <c r="C423" i="18"/>
  <c r="E479" i="18"/>
  <c r="E481" i="18"/>
  <c r="C537" i="18"/>
  <c r="C540" i="18" s="1"/>
  <c r="C539" i="18"/>
  <c r="C566" i="18"/>
  <c r="C569" i="18" s="1"/>
  <c r="E635" i="18"/>
  <c r="E70" i="18"/>
  <c r="C181" i="18"/>
  <c r="D184" i="18" s="1"/>
  <c r="B248" i="18"/>
  <c r="D481" i="18"/>
  <c r="D508" i="18"/>
  <c r="D511" i="18" s="1"/>
  <c r="D510" i="18"/>
  <c r="C672" i="18"/>
  <c r="E211" i="18"/>
  <c r="E285" i="18"/>
  <c r="D293" i="18"/>
  <c r="E452" i="18"/>
  <c r="C481" i="18"/>
  <c r="C479" i="18"/>
  <c r="C482" i="18" s="1"/>
  <c r="E510" i="18"/>
  <c r="E508" i="18"/>
  <c r="E566" i="18"/>
  <c r="E716" i="18"/>
  <c r="E714" i="18"/>
  <c r="C774" i="18"/>
  <c r="C772" i="18"/>
  <c r="C775" i="18" s="1"/>
  <c r="D803" i="18"/>
  <c r="D833" i="18" s="1"/>
  <c r="E840" i="18"/>
  <c r="C904" i="18"/>
  <c r="C902" i="18"/>
  <c r="C905" i="18" s="1"/>
  <c r="D928" i="18"/>
  <c r="D930" i="18"/>
  <c r="E959" i="18"/>
  <c r="E1007" i="18"/>
  <c r="E1009" i="18"/>
  <c r="C1086" i="18"/>
  <c r="C1084" i="18"/>
  <c r="C1087" i="18" s="1"/>
  <c r="D1136" i="18"/>
  <c r="D1134" i="18"/>
  <c r="E1159" i="18"/>
  <c r="E1161" i="18"/>
  <c r="C1209" i="18"/>
  <c r="C1212" i="18" s="1"/>
  <c r="C1211" i="18"/>
  <c r="D479" i="18"/>
  <c r="C714" i="18"/>
  <c r="C717" i="18" s="1"/>
  <c r="C716" i="18"/>
  <c r="C743" i="18"/>
  <c r="C746" i="18" s="1"/>
  <c r="C745" i="18"/>
  <c r="D774" i="18"/>
  <c r="D772" i="18"/>
  <c r="D775" i="18" s="1"/>
  <c r="B840" i="18"/>
  <c r="B841" i="18" s="1"/>
  <c r="D879" i="18"/>
  <c r="C879" i="18"/>
  <c r="C877" i="18"/>
  <c r="C880" i="18" s="1"/>
  <c r="D902" i="18"/>
  <c r="D904" i="18"/>
  <c r="E930" i="18"/>
  <c r="E928" i="18"/>
  <c r="E931" i="18" s="1"/>
  <c r="E982" i="18"/>
  <c r="E984" i="18"/>
  <c r="C1033" i="18"/>
  <c r="C1060" i="18"/>
  <c r="C1058" i="18"/>
  <c r="C1061" i="18" s="1"/>
  <c r="D1084" i="18"/>
  <c r="D1086" i="18"/>
  <c r="E1134" i="18"/>
  <c r="E1137" i="18" s="1"/>
  <c r="E1136" i="18"/>
  <c r="C1184" i="18"/>
  <c r="C1187" i="18" s="1"/>
  <c r="C1186" i="18"/>
  <c r="D1211" i="18"/>
  <c r="D1209" i="18"/>
  <c r="D701" i="18"/>
  <c r="D745" i="18"/>
  <c r="D743" i="18"/>
  <c r="D746" i="18" s="1"/>
  <c r="E772" i="18"/>
  <c r="E774" i="18"/>
  <c r="B803" i="18"/>
  <c r="B804" i="18" s="1"/>
  <c r="E902" i="18"/>
  <c r="E905" i="18" s="1"/>
  <c r="E904" i="18"/>
  <c r="D984" i="18"/>
  <c r="C1009" i="18"/>
  <c r="C1007" i="18"/>
  <c r="C1010" i="18" s="1"/>
  <c r="D1060" i="18"/>
  <c r="D1058" i="18"/>
  <c r="E1084" i="18"/>
  <c r="E1086" i="18"/>
  <c r="C1161" i="18"/>
  <c r="C1159" i="18"/>
  <c r="C1162" i="18" s="1"/>
  <c r="D1184" i="18"/>
  <c r="D1186" i="18"/>
  <c r="E1211" i="18"/>
  <c r="E1209" i="18"/>
  <c r="D714" i="18"/>
  <c r="D717" i="18" s="1"/>
  <c r="D716" i="18"/>
  <c r="E745" i="18"/>
  <c r="E743" i="18"/>
  <c r="E746" i="18" s="1"/>
  <c r="D840" i="18"/>
  <c r="D870" i="18" s="1"/>
  <c r="C928" i="18"/>
  <c r="C931" i="18" s="1"/>
  <c r="C930" i="18"/>
  <c r="D959" i="18"/>
  <c r="D957" i="18"/>
  <c r="D960" i="18" s="1"/>
  <c r="C984" i="18"/>
  <c r="C982" i="18"/>
  <c r="C985" i="18" s="1"/>
  <c r="D1007" i="18"/>
  <c r="D1009" i="18"/>
  <c r="E1035" i="18"/>
  <c r="E1033" i="18"/>
  <c r="E1058" i="18"/>
  <c r="E1061" i="18" s="1"/>
  <c r="E1060" i="18"/>
  <c r="B1109" i="18"/>
  <c r="C1111" i="18"/>
  <c r="C1136" i="18"/>
  <c r="C1134" i="18"/>
  <c r="C1137" i="18" s="1"/>
  <c r="D1159" i="18"/>
  <c r="D1161" i="18"/>
  <c r="E1186" i="18"/>
  <c r="E1184" i="18"/>
  <c r="C1112" i="18"/>
  <c r="E957" i="18"/>
  <c r="E960" i="18" s="1"/>
  <c r="D982" i="18"/>
  <c r="D985" i="18" s="1"/>
  <c r="E87" i="26"/>
  <c r="D87" i="26"/>
  <c r="C87" i="26"/>
  <c r="B87" i="26"/>
  <c r="E82" i="26"/>
  <c r="D82" i="26"/>
  <c r="C82" i="26"/>
  <c r="B82" i="26"/>
  <c r="E80" i="26"/>
  <c r="E79" i="26" s="1"/>
  <c r="D80" i="26"/>
  <c r="D79" i="26" s="1"/>
  <c r="C80" i="26"/>
  <c r="B80" i="26"/>
  <c r="B79" i="26" s="1"/>
  <c r="C79" i="26"/>
  <c r="E77" i="26"/>
  <c r="E76" i="26" s="1"/>
  <c r="D77" i="26"/>
  <c r="C77" i="26"/>
  <c r="C76" i="26" s="1"/>
  <c r="B77" i="26"/>
  <c r="B76" i="26" s="1"/>
  <c r="D76" i="26"/>
  <c r="E71" i="26"/>
  <c r="E70" i="26" s="1"/>
  <c r="D71" i="26"/>
  <c r="D70" i="26" s="1"/>
  <c r="C71" i="26"/>
  <c r="B71" i="26"/>
  <c r="B70" i="26" s="1"/>
  <c r="C70" i="26"/>
  <c r="E68" i="26"/>
  <c r="E67" i="26" s="1"/>
  <c r="D68" i="26"/>
  <c r="D67" i="26" s="1"/>
  <c r="C68" i="26"/>
  <c r="B68" i="26"/>
  <c r="C67" i="26"/>
  <c r="B67" i="26"/>
  <c r="E65" i="26"/>
  <c r="D65" i="26"/>
  <c r="C65" i="26"/>
  <c r="B65" i="26"/>
  <c r="E64" i="26"/>
  <c r="D64" i="26"/>
  <c r="C64" i="26"/>
  <c r="B64" i="26"/>
  <c r="E62" i="26"/>
  <c r="D62" i="26"/>
  <c r="C62" i="26"/>
  <c r="B62" i="26"/>
  <c r="E61" i="26"/>
  <c r="D61" i="26"/>
  <c r="C61" i="26"/>
  <c r="B61" i="26"/>
  <c r="D53" i="26"/>
  <c r="E53" i="26" s="1"/>
  <c r="D48" i="26"/>
  <c r="D74" i="26" s="1"/>
  <c r="C48" i="26"/>
  <c r="C74" i="26" s="1"/>
  <c r="B48" i="26"/>
  <c r="B74" i="26" s="1"/>
  <c r="D47" i="26"/>
  <c r="E31" i="26"/>
  <c r="D31" i="26"/>
  <c r="C31" i="26"/>
  <c r="B31" i="26"/>
  <c r="E30" i="26"/>
  <c r="D30" i="26"/>
  <c r="C30" i="26"/>
  <c r="B30" i="26"/>
  <c r="E29" i="26"/>
  <c r="D29" i="26"/>
  <c r="C29" i="26"/>
  <c r="B29" i="26"/>
  <c r="E28" i="26"/>
  <c r="E27" i="26"/>
  <c r="E48" i="26" s="1"/>
  <c r="E26" i="26"/>
  <c r="D26" i="26"/>
  <c r="D28" i="26" s="1"/>
  <c r="C26" i="26"/>
  <c r="C28" i="26" s="1"/>
  <c r="B26" i="26"/>
  <c r="B28" i="26" s="1"/>
  <c r="B23" i="26"/>
  <c r="B22" i="26"/>
  <c r="B21" i="26"/>
  <c r="E18" i="26"/>
  <c r="A18" i="26"/>
  <c r="E15" i="26"/>
  <c r="A15" i="26"/>
  <c r="C47" i="26" l="1"/>
  <c r="C56" i="26" s="1"/>
  <c r="D1187" i="18"/>
  <c r="E1087" i="18"/>
  <c r="D880" i="18"/>
  <c r="E775" i="18"/>
  <c r="D1212" i="18"/>
  <c r="B181" i="18"/>
  <c r="B182" i="18" s="1"/>
  <c r="D394" i="18"/>
  <c r="E568" i="18"/>
  <c r="D392" i="18"/>
  <c r="E569" i="18"/>
  <c r="B137" i="18"/>
  <c r="D1036" i="18"/>
  <c r="D1035" i="18"/>
  <c r="E1212" i="18"/>
  <c r="D1061" i="18"/>
  <c r="D905" i="18"/>
  <c r="D482" i="18"/>
  <c r="D568" i="18"/>
  <c r="E137" i="18"/>
  <c r="D1010" i="18"/>
  <c r="C1035" i="18"/>
  <c r="B322" i="18"/>
  <c r="D248" i="18"/>
  <c r="D221" i="18"/>
  <c r="E1036" i="18"/>
  <c r="D1087" i="18"/>
  <c r="C1036" i="18"/>
  <c r="B47" i="26"/>
  <c r="B56" i="26" s="1"/>
  <c r="B59" i="26" s="1"/>
  <c r="D56" i="26"/>
  <c r="D59" i="26" s="1"/>
  <c r="E1187" i="18"/>
  <c r="E511" i="18"/>
  <c r="D569" i="18"/>
  <c r="B285" i="18"/>
  <c r="B174" i="18"/>
  <c r="E184" i="18"/>
  <c r="E182" i="18"/>
  <c r="E185" i="18" s="1"/>
  <c r="D1162" i="18"/>
  <c r="B833" i="18"/>
  <c r="B870" i="18"/>
  <c r="B665" i="18"/>
  <c r="E71" i="18"/>
  <c r="E74" i="18" s="1"/>
  <c r="E73" i="18"/>
  <c r="E482" i="18"/>
  <c r="B702" i="18"/>
  <c r="D540" i="18"/>
  <c r="E337" i="18"/>
  <c r="E540" i="18"/>
  <c r="B63" i="18"/>
  <c r="D366" i="18"/>
  <c r="E453" i="18"/>
  <c r="E293" i="18"/>
  <c r="E296" i="18" s="1"/>
  <c r="E295" i="18"/>
  <c r="C841" i="18"/>
  <c r="C844" i="18" s="1"/>
  <c r="C843" i="18"/>
  <c r="D702" i="18"/>
  <c r="D672" i="18"/>
  <c r="E1162" i="18"/>
  <c r="E843" i="18"/>
  <c r="E841" i="18"/>
  <c r="C675" i="18"/>
  <c r="C673" i="18"/>
  <c r="C676" i="18" s="1"/>
  <c r="E600" i="18"/>
  <c r="E598" i="18"/>
  <c r="C258" i="18"/>
  <c r="C256" i="18"/>
  <c r="C259" i="18" s="1"/>
  <c r="E638" i="18"/>
  <c r="E636" i="18"/>
  <c r="C211" i="18"/>
  <c r="C285" i="18"/>
  <c r="C598" i="18"/>
  <c r="C601" i="18" s="1"/>
  <c r="C600" i="18"/>
  <c r="C73" i="18"/>
  <c r="C71" i="18"/>
  <c r="C74" i="18" s="1"/>
  <c r="D147" i="18"/>
  <c r="D145" i="18"/>
  <c r="C295" i="18"/>
  <c r="C293" i="18"/>
  <c r="C296" i="18" s="1"/>
  <c r="D295" i="18"/>
  <c r="D424" i="18"/>
  <c r="D108" i="18"/>
  <c r="D110" i="18"/>
  <c r="D73" i="18"/>
  <c r="D841" i="18"/>
  <c r="D844" i="18" s="1"/>
  <c r="D843" i="18"/>
  <c r="C870" i="18"/>
  <c r="E804" i="18"/>
  <c r="E806" i="18"/>
  <c r="D1137" i="18"/>
  <c r="D931" i="18"/>
  <c r="E870" i="18"/>
  <c r="B627" i="18"/>
  <c r="C702" i="18"/>
  <c r="E627" i="18"/>
  <c r="E665" i="18"/>
  <c r="D598" i="18"/>
  <c r="D601" i="18" s="1"/>
  <c r="D600" i="18"/>
  <c r="E673" i="18"/>
  <c r="E675" i="18"/>
  <c r="C627" i="18"/>
  <c r="D174" i="18"/>
  <c r="E259" i="18"/>
  <c r="C145" i="18"/>
  <c r="C148" i="18" s="1"/>
  <c r="C147" i="18"/>
  <c r="E100" i="18"/>
  <c r="E110" i="18"/>
  <c r="E108" i="18"/>
  <c r="E111" i="18" s="1"/>
  <c r="E36" i="18"/>
  <c r="E34" i="18"/>
  <c r="E147" i="18"/>
  <c r="E145" i="18"/>
  <c r="C100" i="18"/>
  <c r="E221" i="18"/>
  <c r="E219" i="18"/>
  <c r="E222" i="18" s="1"/>
  <c r="C34" i="18"/>
  <c r="C37" i="18" s="1"/>
  <c r="C36" i="18"/>
  <c r="C806" i="18"/>
  <c r="C804" i="18"/>
  <c r="C807" i="18" s="1"/>
  <c r="E985" i="18"/>
  <c r="E1010" i="18"/>
  <c r="D804" i="18"/>
  <c r="D806" i="18"/>
  <c r="E717" i="18"/>
  <c r="C184" i="18"/>
  <c r="C182" i="18"/>
  <c r="C185" i="18" s="1"/>
  <c r="D259" i="18"/>
  <c r="D185" i="18"/>
  <c r="D638" i="18"/>
  <c r="D636" i="18"/>
  <c r="C636" i="18"/>
  <c r="C639" i="18" s="1"/>
  <c r="C638" i="18"/>
  <c r="E424" i="18"/>
  <c r="C219" i="18"/>
  <c r="C221" i="18"/>
  <c r="E63" i="18"/>
  <c r="E322" i="18"/>
  <c r="E174" i="18"/>
  <c r="D36" i="18"/>
  <c r="D34" i="18"/>
  <c r="D37" i="18" s="1"/>
  <c r="C108" i="18"/>
  <c r="C111" i="18" s="1"/>
  <c r="C110" i="18"/>
  <c r="C63" i="18"/>
  <c r="B73" i="26"/>
  <c r="B60" i="26"/>
  <c r="B57" i="26"/>
  <c r="C73" i="26"/>
  <c r="C60" i="26"/>
  <c r="E47" i="26"/>
  <c r="E56" i="26" s="1"/>
  <c r="E74" i="26"/>
  <c r="C59" i="26"/>
  <c r="C57" i="26"/>
  <c r="D73" i="26"/>
  <c r="D60" i="26"/>
  <c r="D395" i="18" l="1"/>
  <c r="E395" i="18"/>
  <c r="B211" i="18"/>
  <c r="D639" i="18"/>
  <c r="D807" i="18"/>
  <c r="C92" i="26"/>
  <c r="E148" i="18"/>
  <c r="D92" i="26"/>
  <c r="D57" i="26"/>
  <c r="B92" i="26"/>
  <c r="E601" i="18"/>
  <c r="C222" i="18"/>
  <c r="D222" i="18"/>
  <c r="D296" i="18"/>
  <c r="D111" i="18"/>
  <c r="D675" i="18"/>
  <c r="D673" i="18"/>
  <c r="D676" i="18" s="1"/>
  <c r="D148" i="18"/>
  <c r="E639" i="18"/>
  <c r="E844" i="18"/>
  <c r="E676" i="18"/>
  <c r="E807" i="18"/>
  <c r="D74" i="18"/>
  <c r="E37" i="18"/>
  <c r="E73" i="26"/>
  <c r="E60" i="26"/>
  <c r="E59" i="26"/>
  <c r="E57" i="26"/>
  <c r="E92" i="26" l="1"/>
  <c r="E50" i="7" l="1"/>
  <c r="D206" i="7" l="1"/>
  <c r="D205" i="7" s="1"/>
  <c r="D215" i="7"/>
  <c r="D124" i="7" l="1"/>
  <c r="E124" i="7"/>
  <c r="C124" i="7"/>
  <c r="D478" i="22" l="1"/>
  <c r="C89" i="22"/>
  <c r="C99" i="22" s="1"/>
  <c r="C283" i="22" l="1"/>
  <c r="E481" i="22"/>
  <c r="D481" i="22"/>
  <c r="C481" i="22"/>
  <c r="B481" i="22"/>
  <c r="E480" i="22"/>
  <c r="D480" i="22"/>
  <c r="B480" i="22"/>
  <c r="E479" i="22"/>
  <c r="D479" i="22"/>
  <c r="C479" i="22"/>
  <c r="B479" i="22"/>
  <c r="E478" i="22"/>
  <c r="E477" i="22" s="1"/>
  <c r="C478" i="22"/>
  <c r="B478" i="22"/>
  <c r="E476" i="22"/>
  <c r="D476" i="22"/>
  <c r="C476" i="22"/>
  <c r="B476" i="22"/>
  <c r="E475" i="22"/>
  <c r="D475" i="22"/>
  <c r="C475" i="22"/>
  <c r="B475" i="22"/>
  <c r="E474" i="22"/>
  <c r="D474" i="22"/>
  <c r="C474" i="22"/>
  <c r="B474" i="22"/>
  <c r="E473" i="22"/>
  <c r="E472" i="22" s="1"/>
  <c r="D473" i="22"/>
  <c r="C473" i="22"/>
  <c r="C472" i="22" s="1"/>
  <c r="B473" i="22"/>
  <c r="B472" i="22" s="1"/>
  <c r="D472" i="22"/>
  <c r="E471" i="22"/>
  <c r="D471" i="22"/>
  <c r="C471" i="22"/>
  <c r="B471" i="22"/>
  <c r="E470" i="22"/>
  <c r="D470" i="22"/>
  <c r="C470" i="22"/>
  <c r="B470" i="22"/>
  <c r="E469" i="22"/>
  <c r="D469" i="22"/>
  <c r="C469" i="22"/>
  <c r="B469" i="22"/>
  <c r="E468" i="22"/>
  <c r="D468" i="22"/>
  <c r="C468" i="22"/>
  <c r="B468" i="22"/>
  <c r="E467" i="22"/>
  <c r="D467" i="22"/>
  <c r="C467" i="22"/>
  <c r="B467" i="22"/>
  <c r="B466" i="22" s="1"/>
  <c r="E465" i="22"/>
  <c r="D465" i="22"/>
  <c r="C465" i="22"/>
  <c r="B465" i="22"/>
  <c r="E464" i="22"/>
  <c r="D464" i="22"/>
  <c r="D463" i="22" s="1"/>
  <c r="C464" i="22"/>
  <c r="B464" i="22"/>
  <c r="B463" i="22" s="1"/>
  <c r="E462" i="22"/>
  <c r="D462" i="22"/>
  <c r="C462" i="22"/>
  <c r="B462" i="22"/>
  <c r="E461" i="22"/>
  <c r="E460" i="22" s="1"/>
  <c r="D461" i="22"/>
  <c r="D460" i="22" s="1"/>
  <c r="C461" i="22"/>
  <c r="C460" i="22" s="1"/>
  <c r="B461" i="22"/>
  <c r="B460" i="22" s="1"/>
  <c r="E459" i="22"/>
  <c r="D459" i="22"/>
  <c r="C459" i="22"/>
  <c r="B459" i="22"/>
  <c r="E458" i="22"/>
  <c r="D458" i="22"/>
  <c r="D457" i="22" s="1"/>
  <c r="C458" i="22"/>
  <c r="C457" i="22" s="1"/>
  <c r="B458" i="22"/>
  <c r="E457" i="22"/>
  <c r="B457" i="22"/>
  <c r="E456" i="22"/>
  <c r="D456" i="22"/>
  <c r="C456" i="22"/>
  <c r="B456" i="22"/>
  <c r="E455" i="22"/>
  <c r="E454" i="22" s="1"/>
  <c r="D455" i="22"/>
  <c r="C455" i="22"/>
  <c r="C454" i="22" s="1"/>
  <c r="B455" i="22"/>
  <c r="B454" i="22" s="1"/>
  <c r="D454" i="22"/>
  <c r="E453" i="22"/>
  <c r="D453" i="22"/>
  <c r="C453" i="22"/>
  <c r="B453" i="22"/>
  <c r="E452" i="22"/>
  <c r="D452" i="22"/>
  <c r="C452" i="22"/>
  <c r="C451" i="22" s="1"/>
  <c r="B452" i="22"/>
  <c r="B451" i="22" s="1"/>
  <c r="E451" i="22"/>
  <c r="E443" i="22"/>
  <c r="D443" i="22"/>
  <c r="C443" i="22"/>
  <c r="B443" i="22"/>
  <c r="E438" i="22"/>
  <c r="E448" i="22" s="1"/>
  <c r="D438" i="22"/>
  <c r="D448" i="22" s="1"/>
  <c r="C438" i="22"/>
  <c r="C448" i="22" s="1"/>
  <c r="B438" i="22"/>
  <c r="B448" i="22" s="1"/>
  <c r="E432" i="22"/>
  <c r="D432" i="22"/>
  <c r="C432" i="22"/>
  <c r="C431" i="22"/>
  <c r="E430" i="22"/>
  <c r="E431" i="22" s="1"/>
  <c r="D430" i="22"/>
  <c r="D431" i="22" s="1"/>
  <c r="B430" i="22"/>
  <c r="C433" i="22" s="1"/>
  <c r="E415" i="22"/>
  <c r="D415" i="22"/>
  <c r="C415" i="22"/>
  <c r="B415" i="22"/>
  <c r="E412" i="22"/>
  <c r="D412" i="22"/>
  <c r="C412" i="22"/>
  <c r="B412" i="22"/>
  <c r="E409" i="22"/>
  <c r="D409" i="22"/>
  <c r="C409" i="22"/>
  <c r="B409" i="22"/>
  <c r="E406" i="22"/>
  <c r="D406" i="22"/>
  <c r="C406" i="22"/>
  <c r="B406" i="22"/>
  <c r="E403" i="22"/>
  <c r="D403" i="22"/>
  <c r="C403" i="22"/>
  <c r="B403" i="22"/>
  <c r="E400" i="22"/>
  <c r="D400" i="22"/>
  <c r="C400" i="22"/>
  <c r="B400" i="22"/>
  <c r="E397" i="22"/>
  <c r="D397" i="22"/>
  <c r="C397" i="22"/>
  <c r="B397" i="22"/>
  <c r="E391" i="22"/>
  <c r="D391" i="22"/>
  <c r="C391" i="22"/>
  <c r="E378" i="22"/>
  <c r="D378" i="22"/>
  <c r="C378" i="22"/>
  <c r="B378" i="22"/>
  <c r="E375" i="22"/>
  <c r="D375" i="22"/>
  <c r="C375" i="22"/>
  <c r="B375" i="22"/>
  <c r="E372" i="22"/>
  <c r="D372" i="22"/>
  <c r="C372" i="22"/>
  <c r="B372" i="22"/>
  <c r="E369" i="22"/>
  <c r="D369" i="22"/>
  <c r="C369" i="22"/>
  <c r="B369" i="22"/>
  <c r="E366" i="22"/>
  <c r="D366" i="22"/>
  <c r="C366" i="22"/>
  <c r="B366" i="22"/>
  <c r="E363" i="22"/>
  <c r="D363" i="22"/>
  <c r="C363" i="22"/>
  <c r="B363" i="22"/>
  <c r="E360" i="22"/>
  <c r="D360" i="22"/>
  <c r="C360" i="22"/>
  <c r="B360" i="22"/>
  <c r="E354" i="22"/>
  <c r="D354" i="22"/>
  <c r="C354" i="22"/>
  <c r="E341" i="22"/>
  <c r="D341" i="22"/>
  <c r="C341" i="22"/>
  <c r="B341" i="22"/>
  <c r="E338" i="22"/>
  <c r="D338" i="22"/>
  <c r="C338" i="22"/>
  <c r="B338" i="22"/>
  <c r="E335" i="22"/>
  <c r="D335" i="22"/>
  <c r="C335" i="22"/>
  <c r="B335" i="22"/>
  <c r="E332" i="22"/>
  <c r="D332" i="22"/>
  <c r="C332" i="22"/>
  <c r="B332" i="22"/>
  <c r="E329" i="22"/>
  <c r="E345" i="22" s="1"/>
  <c r="D329" i="22"/>
  <c r="D345" i="22" s="1"/>
  <c r="C329" i="22"/>
  <c r="B329" i="22"/>
  <c r="E326" i="22"/>
  <c r="D326" i="22"/>
  <c r="C326" i="22"/>
  <c r="B326" i="22"/>
  <c r="E323" i="22"/>
  <c r="D323" i="22"/>
  <c r="C323" i="22"/>
  <c r="B323" i="22"/>
  <c r="E318" i="22"/>
  <c r="D318" i="22"/>
  <c r="C318" i="22"/>
  <c r="E317" i="22"/>
  <c r="D317" i="22"/>
  <c r="C317" i="22"/>
  <c r="E316" i="22"/>
  <c r="D316" i="22"/>
  <c r="C316" i="22"/>
  <c r="B316" i="22"/>
  <c r="E295" i="22"/>
  <c r="D295" i="22"/>
  <c r="C295" i="22"/>
  <c r="B295" i="22"/>
  <c r="E290" i="22"/>
  <c r="D290" i="22"/>
  <c r="D300" i="22" s="1"/>
  <c r="C290" i="22"/>
  <c r="B290" i="22"/>
  <c r="B300" i="22" s="1"/>
  <c r="E285" i="22"/>
  <c r="D285" i="22"/>
  <c r="C285" i="22"/>
  <c r="E284" i="22"/>
  <c r="D284" i="22"/>
  <c r="C284" i="22"/>
  <c r="E283" i="22"/>
  <c r="D283" i="22"/>
  <c r="B283" i="22"/>
  <c r="E270" i="22"/>
  <c r="D270" i="22"/>
  <c r="C270" i="22"/>
  <c r="C480" i="22" s="1"/>
  <c r="B270" i="22"/>
  <c r="E265" i="22"/>
  <c r="D265" i="22"/>
  <c r="D275" i="22" s="1"/>
  <c r="C265" i="22"/>
  <c r="B265" i="22"/>
  <c r="B275" i="22" s="1"/>
  <c r="E260" i="22"/>
  <c r="D260" i="22"/>
  <c r="C260" i="22"/>
  <c r="E259" i="22"/>
  <c r="D259" i="22"/>
  <c r="C259" i="22"/>
  <c r="E258" i="22"/>
  <c r="D258" i="22"/>
  <c r="C258" i="22"/>
  <c r="B258" i="22"/>
  <c r="E245" i="22"/>
  <c r="D245" i="22"/>
  <c r="C245" i="22"/>
  <c r="B245" i="22"/>
  <c r="E240" i="22"/>
  <c r="E250" i="22" s="1"/>
  <c r="D240" i="22"/>
  <c r="D250" i="22" s="1"/>
  <c r="C240" i="22"/>
  <c r="B240" i="22"/>
  <c r="B250" i="22" s="1"/>
  <c r="E235" i="22"/>
  <c r="D235" i="22"/>
  <c r="C235" i="22"/>
  <c r="E234" i="22"/>
  <c r="D234" i="22"/>
  <c r="C234" i="22"/>
  <c r="E233" i="22"/>
  <c r="D233" i="22"/>
  <c r="C233" i="22"/>
  <c r="B233" i="22"/>
  <c r="E219" i="22"/>
  <c r="D219" i="22"/>
  <c r="C219" i="22"/>
  <c r="B219" i="22"/>
  <c r="E214" i="22"/>
  <c r="D214" i="22"/>
  <c r="C214" i="22"/>
  <c r="B214" i="22"/>
  <c r="B224" i="22" s="1"/>
  <c r="E209" i="22"/>
  <c r="D209" i="22"/>
  <c r="C209" i="22"/>
  <c r="E208" i="22"/>
  <c r="D208" i="22"/>
  <c r="C208" i="22"/>
  <c r="E207" i="22"/>
  <c r="D207" i="22"/>
  <c r="C207" i="22"/>
  <c r="B207" i="22"/>
  <c r="E195" i="22"/>
  <c r="D195" i="22"/>
  <c r="C195" i="22"/>
  <c r="B195" i="22"/>
  <c r="E188" i="22"/>
  <c r="D188" i="22"/>
  <c r="C188" i="22"/>
  <c r="E187" i="22"/>
  <c r="D187" i="22"/>
  <c r="C187" i="22"/>
  <c r="E186" i="22"/>
  <c r="D186" i="22"/>
  <c r="C186" i="22"/>
  <c r="B186" i="22"/>
  <c r="E171" i="22"/>
  <c r="D171" i="22"/>
  <c r="C171" i="22"/>
  <c r="B171" i="22"/>
  <c r="E159" i="22"/>
  <c r="D159" i="22"/>
  <c r="C159" i="22"/>
  <c r="B159" i="22"/>
  <c r="E156" i="22"/>
  <c r="D156" i="22"/>
  <c r="C156" i="22"/>
  <c r="B156" i="22"/>
  <c r="E153" i="22"/>
  <c r="D153" i="22"/>
  <c r="C153" i="22"/>
  <c r="B153" i="22"/>
  <c r="E149" i="22"/>
  <c r="D149" i="22"/>
  <c r="C149" i="22"/>
  <c r="E148" i="22"/>
  <c r="D148" i="22"/>
  <c r="C148" i="22"/>
  <c r="E144" i="22"/>
  <c r="D144" i="22"/>
  <c r="C144" i="22"/>
  <c r="B144" i="22"/>
  <c r="E126" i="22"/>
  <c r="E135" i="22" s="1"/>
  <c r="E136" i="22" s="1"/>
  <c r="D126" i="22"/>
  <c r="D135" i="22" s="1"/>
  <c r="D136" i="22" s="1"/>
  <c r="C126" i="22"/>
  <c r="C135" i="22" s="1"/>
  <c r="C136" i="22" s="1"/>
  <c r="B126" i="22"/>
  <c r="B135" i="22" s="1"/>
  <c r="B136" i="22" s="1"/>
  <c r="E109" i="22"/>
  <c r="D109" i="22"/>
  <c r="C109" i="22"/>
  <c r="E108" i="22"/>
  <c r="D108" i="22"/>
  <c r="C108" i="22"/>
  <c r="E107" i="22"/>
  <c r="D107" i="22"/>
  <c r="C107" i="22"/>
  <c r="E89" i="22"/>
  <c r="D89" i="22"/>
  <c r="C98" i="22"/>
  <c r="B89" i="22"/>
  <c r="B98" i="22" s="1"/>
  <c r="B99" i="22" s="1"/>
  <c r="E72" i="22"/>
  <c r="D72" i="22"/>
  <c r="C72" i="22"/>
  <c r="E71" i="22"/>
  <c r="D71" i="22"/>
  <c r="C71" i="22"/>
  <c r="E70" i="22"/>
  <c r="D70" i="22"/>
  <c r="C70" i="22"/>
  <c r="B70" i="22"/>
  <c r="E55" i="22"/>
  <c r="D55" i="22"/>
  <c r="C55" i="22"/>
  <c r="B55" i="22"/>
  <c r="E46" i="22"/>
  <c r="D46" i="22"/>
  <c r="C46" i="22"/>
  <c r="B46" i="22"/>
  <c r="E35" i="22"/>
  <c r="D35" i="22"/>
  <c r="C35" i="22"/>
  <c r="E34" i="22"/>
  <c r="D34" i="22"/>
  <c r="C34" i="22"/>
  <c r="E33" i="22"/>
  <c r="D33" i="22"/>
  <c r="C33" i="22"/>
  <c r="B33" i="22"/>
  <c r="C73" i="22" l="1"/>
  <c r="E275" i="22"/>
  <c r="D61" i="22"/>
  <c r="E189" i="22"/>
  <c r="C210" i="22"/>
  <c r="E236" i="22"/>
  <c r="C466" i="22"/>
  <c r="D466" i="22"/>
  <c r="D434" i="22"/>
  <c r="E466" i="22"/>
  <c r="D451" i="22"/>
  <c r="D261" i="22"/>
  <c r="C275" i="22"/>
  <c r="C250" i="22"/>
  <c r="E147" i="22"/>
  <c r="C189" i="22"/>
  <c r="E300" i="22"/>
  <c r="D319" i="22"/>
  <c r="C36" i="22"/>
  <c r="E73" i="22"/>
  <c r="D224" i="22"/>
  <c r="C224" i="22"/>
  <c r="C61" i="22"/>
  <c r="E174" i="22"/>
  <c r="E175" i="22" s="1"/>
  <c r="E224" i="22"/>
  <c r="D73" i="22"/>
  <c r="E98" i="22"/>
  <c r="E99" i="22"/>
  <c r="D147" i="22"/>
  <c r="B174" i="22"/>
  <c r="B175" i="22" s="1"/>
  <c r="E210" i="22"/>
  <c r="D236" i="22"/>
  <c r="E261" i="22"/>
  <c r="C319" i="22"/>
  <c r="D344" i="22"/>
  <c r="E381" i="22"/>
  <c r="E352" i="22" s="1"/>
  <c r="E382" i="22" s="1"/>
  <c r="B418" i="22"/>
  <c r="B389" i="22" s="1"/>
  <c r="B390" i="22" s="1"/>
  <c r="D477" i="22"/>
  <c r="E61" i="22"/>
  <c r="E344" i="22"/>
  <c r="B381" i="22"/>
  <c r="C418" i="22"/>
  <c r="C389" i="22" s="1"/>
  <c r="C419" i="22" s="1"/>
  <c r="C174" i="22"/>
  <c r="C175" i="22" s="1"/>
  <c r="E36" i="22"/>
  <c r="B61" i="22"/>
  <c r="B62" i="22" s="1"/>
  <c r="C147" i="22"/>
  <c r="D174" i="22"/>
  <c r="D175" i="22" s="1"/>
  <c r="D189" i="22"/>
  <c r="C236" i="22"/>
  <c r="C261" i="22"/>
  <c r="E319" i="22"/>
  <c r="B344" i="22"/>
  <c r="B345" i="22" s="1"/>
  <c r="C381" i="22"/>
  <c r="D418" i="22"/>
  <c r="E434" i="22"/>
  <c r="B477" i="22"/>
  <c r="B450" i="22" s="1"/>
  <c r="D98" i="22"/>
  <c r="D99" i="22"/>
  <c r="C344" i="22"/>
  <c r="C345" i="22" s="1"/>
  <c r="D381" i="22"/>
  <c r="D352" i="22" s="1"/>
  <c r="D382" i="22" s="1"/>
  <c r="E418" i="22"/>
  <c r="C286" i="22"/>
  <c r="D110" i="22"/>
  <c r="E110" i="22"/>
  <c r="E463" i="22"/>
  <c r="E450" i="22" s="1"/>
  <c r="C463" i="22"/>
  <c r="C300" i="22"/>
  <c r="E286" i="22"/>
  <c r="C477" i="22"/>
  <c r="C352" i="22"/>
  <c r="C382" i="22" s="1"/>
  <c r="B431" i="22"/>
  <c r="C434" i="22" s="1"/>
  <c r="D433" i="22"/>
  <c r="E433" i="22"/>
  <c r="D36" i="22"/>
  <c r="C110" i="22"/>
  <c r="D210" i="22"/>
  <c r="D286" i="22"/>
  <c r="B449" i="22" l="1"/>
  <c r="B482" i="22" s="1"/>
  <c r="D449" i="22"/>
  <c r="E389" i="22"/>
  <c r="E419" i="22" s="1"/>
  <c r="E449" i="22"/>
  <c r="D389" i="22"/>
  <c r="D419" i="22" s="1"/>
  <c r="B352" i="22"/>
  <c r="B353" i="22" s="1"/>
  <c r="B419" i="22"/>
  <c r="D450" i="22"/>
  <c r="C449" i="22"/>
  <c r="C450" i="22"/>
  <c r="C392" i="22"/>
  <c r="C390" i="22"/>
  <c r="C393" i="22" s="1"/>
  <c r="E353" i="22"/>
  <c r="E355" i="22"/>
  <c r="C353" i="22"/>
  <c r="D355" i="22"/>
  <c r="D353" i="22"/>
  <c r="C355" i="22" l="1"/>
  <c r="D392" i="22"/>
  <c r="D390" i="22"/>
  <c r="D393" i="22" s="1"/>
  <c r="C356" i="22"/>
  <c r="E392" i="22"/>
  <c r="E390" i="22"/>
  <c r="D356" i="22"/>
  <c r="B382" i="22"/>
  <c r="E356" i="22"/>
  <c r="E393" i="22" l="1"/>
  <c r="D118" i="16" l="1"/>
  <c r="E118" i="16"/>
  <c r="C118" i="16"/>
  <c r="E109" i="16" l="1"/>
  <c r="D109" i="16"/>
  <c r="C109" i="16"/>
  <c r="B109" i="16"/>
  <c r="E104" i="16"/>
  <c r="D104" i="16"/>
  <c r="D114" i="16" s="1"/>
  <c r="C104" i="16"/>
  <c r="C114" i="16" s="1"/>
  <c r="B104" i="16"/>
  <c r="B114" i="16" s="1"/>
  <c r="E99" i="16"/>
  <c r="D99" i="16"/>
  <c r="C99" i="16"/>
  <c r="E98" i="16"/>
  <c r="D98" i="16"/>
  <c r="C98" i="16"/>
  <c r="E97" i="16"/>
  <c r="D97" i="16"/>
  <c r="C97" i="16"/>
  <c r="B97" i="16"/>
  <c r="D84" i="16"/>
  <c r="C84" i="16"/>
  <c r="B84" i="16"/>
  <c r="E79" i="16"/>
  <c r="E89" i="16" s="1"/>
  <c r="D79" i="16"/>
  <c r="D89" i="16" s="1"/>
  <c r="D144" i="16" s="1"/>
  <c r="C79" i="16"/>
  <c r="C89" i="16" s="1"/>
  <c r="B79" i="16"/>
  <c r="B89" i="16" s="1"/>
  <c r="E74" i="16"/>
  <c r="D74" i="16"/>
  <c r="C74" i="16"/>
  <c r="E73" i="16"/>
  <c r="D73" i="16"/>
  <c r="C73" i="16"/>
  <c r="E72" i="16"/>
  <c r="D72" i="16"/>
  <c r="C72" i="16"/>
  <c r="B72" i="16"/>
  <c r="C144" i="16" l="1"/>
  <c r="D75" i="16"/>
  <c r="E114" i="16"/>
  <c r="E144" i="16" s="1"/>
  <c r="E75" i="16"/>
  <c r="E100" i="16"/>
  <c r="C75" i="16"/>
  <c r="C100" i="16"/>
  <c r="D100" i="16"/>
  <c r="D190" i="7" l="1"/>
  <c r="C226" i="7"/>
  <c r="E190" i="7" l="1"/>
  <c r="C190" i="7"/>
  <c r="B190" i="7"/>
  <c r="E185" i="7"/>
  <c r="D185" i="7"/>
  <c r="D195" i="7" s="1"/>
  <c r="C185" i="7"/>
  <c r="C195" i="7" s="1"/>
  <c r="B185" i="7"/>
  <c r="E179" i="7"/>
  <c r="D179" i="7"/>
  <c r="C179" i="7"/>
  <c r="B195" i="7" l="1"/>
  <c r="B177" i="7" s="1"/>
  <c r="B178" i="7" s="1"/>
  <c r="E195" i="7"/>
  <c r="C177" i="7"/>
  <c r="C196" i="7"/>
  <c r="D196" i="7"/>
  <c r="D177" i="7"/>
  <c r="E196" i="7"/>
  <c r="E177" i="7"/>
  <c r="B196" i="7" l="1"/>
  <c r="E178" i="7"/>
  <c r="E180" i="7"/>
  <c r="C180" i="7"/>
  <c r="C178" i="7"/>
  <c r="C181" i="7" s="1"/>
  <c r="D180" i="7"/>
  <c r="D178" i="7"/>
  <c r="E181" i="7" l="1"/>
  <c r="D181" i="7"/>
  <c r="B200" i="7" l="1"/>
  <c r="B199" i="7" s="1"/>
  <c r="E143" i="16" l="1"/>
  <c r="D143" i="16"/>
  <c r="C143" i="16"/>
  <c r="B143" i="16"/>
  <c r="E138" i="16"/>
  <c r="D138" i="16"/>
  <c r="C138" i="16"/>
  <c r="B138" i="16"/>
  <c r="E137" i="16"/>
  <c r="D137" i="16"/>
  <c r="C137" i="16"/>
  <c r="B137" i="16"/>
  <c r="E136" i="16"/>
  <c r="D136" i="16"/>
  <c r="C136" i="16"/>
  <c r="B136" i="16"/>
  <c r="E135" i="16"/>
  <c r="D135" i="16"/>
  <c r="C135" i="16"/>
  <c r="B135" i="16"/>
  <c r="E132" i="16"/>
  <c r="D132" i="16"/>
  <c r="C132" i="16"/>
  <c r="B132" i="16"/>
  <c r="E129" i="16"/>
  <c r="D129" i="16"/>
  <c r="C129" i="16"/>
  <c r="B129" i="16"/>
  <c r="E126" i="16"/>
  <c r="D126" i="16"/>
  <c r="C126" i="16"/>
  <c r="B126" i="16"/>
  <c r="E125" i="16"/>
  <c r="D125" i="16"/>
  <c r="C125" i="16"/>
  <c r="B125" i="16"/>
  <c r="E124" i="16"/>
  <c r="D124" i="16"/>
  <c r="C124" i="16"/>
  <c r="B124" i="16"/>
  <c r="E123" i="16"/>
  <c r="D123" i="16"/>
  <c r="C123" i="16"/>
  <c r="B123" i="16"/>
  <c r="E122" i="16"/>
  <c r="D122" i="16"/>
  <c r="C122" i="16"/>
  <c r="B122" i="16"/>
  <c r="E121" i="16"/>
  <c r="D121" i="16"/>
  <c r="C121" i="16"/>
  <c r="B121" i="16"/>
  <c r="B120" i="16" s="1"/>
  <c r="E120" i="16"/>
  <c r="D120" i="16"/>
  <c r="C120" i="16"/>
  <c r="E119" i="16"/>
  <c r="E117" i="16" s="1"/>
  <c r="D119" i="16"/>
  <c r="C119" i="16"/>
  <c r="C117" i="16" s="1"/>
  <c r="B119" i="16"/>
  <c r="B118" i="16"/>
  <c r="D117" i="16"/>
  <c r="E60" i="16"/>
  <c r="D60" i="16"/>
  <c r="C60" i="16"/>
  <c r="B60" i="16"/>
  <c r="E57" i="16"/>
  <c r="D57" i="16"/>
  <c r="C57" i="16"/>
  <c r="B57" i="16"/>
  <c r="E54" i="16"/>
  <c r="D54" i="16"/>
  <c r="C54" i="16"/>
  <c r="B54" i="16"/>
  <c r="E51" i="16"/>
  <c r="D51" i="16"/>
  <c r="C51" i="16"/>
  <c r="B51" i="16"/>
  <c r="E48" i="16"/>
  <c r="D48" i="16"/>
  <c r="C48" i="16"/>
  <c r="B48" i="16"/>
  <c r="E45" i="16"/>
  <c r="D45" i="16"/>
  <c r="C45" i="16"/>
  <c r="B45" i="16"/>
  <c r="E42" i="16"/>
  <c r="D42" i="16"/>
  <c r="C42" i="16"/>
  <c r="B42" i="16"/>
  <c r="E36" i="16"/>
  <c r="D36" i="16"/>
  <c r="C36" i="16"/>
  <c r="B19" i="16"/>
  <c r="B117" i="16" l="1"/>
  <c r="E63" i="16"/>
  <c r="E115" i="16" s="1"/>
  <c r="B63" i="16"/>
  <c r="B115" i="16" s="1"/>
  <c r="C63" i="16"/>
  <c r="C115" i="16" s="1"/>
  <c r="D63" i="16"/>
  <c r="D115" i="16" s="1"/>
  <c r="D34" i="16" l="1"/>
  <c r="D64" i="16" s="1"/>
  <c r="E116" i="16"/>
  <c r="E148" i="16" s="1"/>
  <c r="D116" i="16"/>
  <c r="D148" i="16" s="1"/>
  <c r="C116" i="16"/>
  <c r="C148" i="16" s="1"/>
  <c r="E34" i="16"/>
  <c r="E64" i="16" s="1"/>
  <c r="C34" i="16"/>
  <c r="C64" i="16" s="1"/>
  <c r="B116" i="16"/>
  <c r="B148" i="16" s="1"/>
  <c r="B34" i="16"/>
  <c r="B35" i="16" s="1"/>
  <c r="E35" i="16" l="1"/>
  <c r="D35" i="16"/>
  <c r="D37" i="16"/>
  <c r="C37" i="16"/>
  <c r="B64" i="16"/>
  <c r="E37" i="16"/>
  <c r="C35" i="16"/>
  <c r="C38" i="16" s="1"/>
  <c r="E38" i="16" l="1"/>
  <c r="D38" i="16"/>
  <c r="C72" i="7"/>
  <c r="E226" i="7" l="1"/>
  <c r="D226" i="7"/>
  <c r="C225" i="7"/>
  <c r="B226" i="7"/>
  <c r="B225" i="7" s="1"/>
  <c r="E220" i="7"/>
  <c r="D220" i="7"/>
  <c r="C220" i="7"/>
  <c r="B220" i="7"/>
  <c r="E218" i="7"/>
  <c r="E217" i="7" s="1"/>
  <c r="D218" i="7"/>
  <c r="D217" i="7" s="1"/>
  <c r="C218" i="7"/>
  <c r="C217" i="7" s="1"/>
  <c r="B218" i="7"/>
  <c r="B217" i="7" s="1"/>
  <c r="E215" i="7"/>
  <c r="E214" i="7" s="1"/>
  <c r="D214" i="7"/>
  <c r="C215" i="7"/>
  <c r="C214" i="7" s="1"/>
  <c r="B215" i="7"/>
  <c r="B214" i="7" s="1"/>
  <c r="E212" i="7"/>
  <c r="E211" i="7" s="1"/>
  <c r="D212" i="7"/>
  <c r="D211" i="7" s="1"/>
  <c r="C212" i="7"/>
  <c r="C211" i="7" s="1"/>
  <c r="B212" i="7"/>
  <c r="B211" i="7" s="1"/>
  <c r="E209" i="7"/>
  <c r="E208" i="7" s="1"/>
  <c r="D209" i="7"/>
  <c r="D208" i="7" s="1"/>
  <c r="C209" i="7"/>
  <c r="C208" i="7" s="1"/>
  <c r="B209" i="7"/>
  <c r="B208" i="7" s="1"/>
  <c r="E206" i="7"/>
  <c r="C206" i="7"/>
  <c r="C205" i="7" s="1"/>
  <c r="E203" i="7"/>
  <c r="E202" i="7" s="1"/>
  <c r="D203" i="7"/>
  <c r="D202" i="7" s="1"/>
  <c r="C203" i="7"/>
  <c r="C202" i="7" s="1"/>
  <c r="B203" i="7"/>
  <c r="B202" i="7" s="1"/>
  <c r="E200" i="7"/>
  <c r="E199" i="7" s="1"/>
  <c r="D200" i="7"/>
  <c r="D199" i="7" s="1"/>
  <c r="C200" i="7"/>
  <c r="E163" i="7"/>
  <c r="D163" i="7"/>
  <c r="C163" i="7"/>
  <c r="B163" i="7"/>
  <c r="E158" i="7"/>
  <c r="E168" i="7" s="1"/>
  <c r="D158" i="7"/>
  <c r="D168" i="7" s="1"/>
  <c r="C158" i="7"/>
  <c r="C168" i="7" s="1"/>
  <c r="C169" i="7" s="1"/>
  <c r="B158" i="7"/>
  <c r="B168" i="7" s="1"/>
  <c r="E152" i="7"/>
  <c r="D152" i="7"/>
  <c r="C152" i="7"/>
  <c r="E136" i="7"/>
  <c r="D136" i="7"/>
  <c r="C136" i="7"/>
  <c r="B136" i="7"/>
  <c r="E133" i="7"/>
  <c r="D133" i="7"/>
  <c r="C133" i="7"/>
  <c r="B133" i="7"/>
  <c r="E130" i="7"/>
  <c r="D130" i="7"/>
  <c r="C130" i="7"/>
  <c r="B130" i="7"/>
  <c r="E127" i="7"/>
  <c r="D127" i="7"/>
  <c r="C127" i="7"/>
  <c r="B127" i="7"/>
  <c r="B124" i="7"/>
  <c r="E121" i="7"/>
  <c r="D121" i="7"/>
  <c r="C121" i="7"/>
  <c r="B121" i="7"/>
  <c r="E118" i="7"/>
  <c r="D118" i="7"/>
  <c r="C118" i="7"/>
  <c r="B118" i="7"/>
  <c r="E112" i="7"/>
  <c r="D112" i="7"/>
  <c r="C112" i="7"/>
  <c r="E99" i="7"/>
  <c r="D99" i="7"/>
  <c r="C99" i="7"/>
  <c r="C96" i="7"/>
  <c r="B96" i="7"/>
  <c r="E93" i="7"/>
  <c r="D93" i="7"/>
  <c r="C93" i="7"/>
  <c r="B93" i="7"/>
  <c r="E90" i="7"/>
  <c r="D90" i="7"/>
  <c r="C90" i="7"/>
  <c r="B90" i="7"/>
  <c r="E87" i="7"/>
  <c r="D87" i="7"/>
  <c r="C87" i="7"/>
  <c r="B87" i="7"/>
  <c r="E84" i="7"/>
  <c r="D84" i="7"/>
  <c r="C84" i="7"/>
  <c r="B84" i="7"/>
  <c r="E81" i="7"/>
  <c r="D81" i="7"/>
  <c r="C81" i="7"/>
  <c r="B81" i="7"/>
  <c r="E72" i="7"/>
  <c r="D72" i="7"/>
  <c r="D75" i="7" s="1"/>
  <c r="B72" i="7"/>
  <c r="C75" i="7" s="1"/>
  <c r="E62" i="7"/>
  <c r="D62" i="7"/>
  <c r="C62" i="7"/>
  <c r="B62" i="7"/>
  <c r="E59" i="7"/>
  <c r="D59" i="7"/>
  <c r="C59" i="7"/>
  <c r="B59" i="7"/>
  <c r="E56" i="7"/>
  <c r="D56" i="7"/>
  <c r="C56" i="7"/>
  <c r="B56" i="7"/>
  <c r="E53" i="7"/>
  <c r="D53" i="7"/>
  <c r="C53" i="7"/>
  <c r="B53" i="7"/>
  <c r="B51" i="7"/>
  <c r="B206" i="7" s="1"/>
  <c r="B205" i="7" s="1"/>
  <c r="D50" i="7"/>
  <c r="C50" i="7"/>
  <c r="E47" i="7"/>
  <c r="D47" i="7"/>
  <c r="C47" i="7"/>
  <c r="B47" i="7"/>
  <c r="E44" i="7"/>
  <c r="D44" i="7"/>
  <c r="C44" i="7"/>
  <c r="B44" i="7"/>
  <c r="E38" i="7"/>
  <c r="D38" i="7"/>
  <c r="C38" i="7"/>
  <c r="D65" i="7" l="1"/>
  <c r="E205" i="7"/>
  <c r="D225" i="7"/>
  <c r="D198" i="7" s="1"/>
  <c r="D197" i="7" s="1"/>
  <c r="C199" i="7"/>
  <c r="E225" i="7"/>
  <c r="B102" i="7"/>
  <c r="B73" i="7" s="1"/>
  <c r="B74" i="7" s="1"/>
  <c r="E102" i="7"/>
  <c r="E73" i="7" s="1"/>
  <c r="E74" i="7" s="1"/>
  <c r="C139" i="7"/>
  <c r="C110" i="7" s="1"/>
  <c r="C111" i="7" s="1"/>
  <c r="C65" i="7"/>
  <c r="C36" i="7" s="1"/>
  <c r="D139" i="7"/>
  <c r="C102" i="7"/>
  <c r="C73" i="7" s="1"/>
  <c r="C74" i="7" s="1"/>
  <c r="E139" i="7"/>
  <c r="B198" i="7"/>
  <c r="E65" i="7"/>
  <c r="E36" i="7" s="1"/>
  <c r="D102" i="7"/>
  <c r="D73" i="7" s="1"/>
  <c r="D74" i="7" s="1"/>
  <c r="B139" i="7"/>
  <c r="B110" i="7" s="1"/>
  <c r="B111" i="7" s="1"/>
  <c r="C150" i="7"/>
  <c r="D169" i="7"/>
  <c r="D150" i="7"/>
  <c r="B150" i="7"/>
  <c r="B151" i="7" s="1"/>
  <c r="B169" i="7"/>
  <c r="E169" i="7"/>
  <c r="E150" i="7"/>
  <c r="B50" i="7"/>
  <c r="B65" i="7" s="1"/>
  <c r="E75" i="7"/>
  <c r="E198" i="7" l="1"/>
  <c r="E197" i="7" s="1"/>
  <c r="E230" i="7" s="1"/>
  <c r="E66" i="7"/>
  <c r="D230" i="7"/>
  <c r="E110" i="7"/>
  <c r="E111" i="7" s="1"/>
  <c r="D110" i="7"/>
  <c r="D111" i="7" s="1"/>
  <c r="D114" i="7" s="1"/>
  <c r="D66" i="7"/>
  <c r="D36" i="7"/>
  <c r="C198" i="7"/>
  <c r="C197" i="7" s="1"/>
  <c r="C114" i="7"/>
  <c r="C77" i="7"/>
  <c r="C113" i="7"/>
  <c r="C66" i="7"/>
  <c r="B197" i="7"/>
  <c r="D76" i="7"/>
  <c r="C76" i="7"/>
  <c r="E76" i="7"/>
  <c r="B36" i="7"/>
  <c r="B37" i="7" s="1"/>
  <c r="B66" i="7"/>
  <c r="E151" i="7"/>
  <c r="E153" i="7"/>
  <c r="E77" i="7"/>
  <c r="C153" i="7"/>
  <c r="C151" i="7"/>
  <c r="C154" i="7" s="1"/>
  <c r="C37" i="7"/>
  <c r="C39" i="7"/>
  <c r="D77" i="7"/>
  <c r="E37" i="7"/>
  <c r="E39" i="7"/>
  <c r="D151" i="7"/>
  <c r="D153" i="7"/>
  <c r="D39" i="7"/>
  <c r="D37" i="7"/>
  <c r="D113" i="7" l="1"/>
  <c r="D40" i="7"/>
  <c r="E113" i="7"/>
  <c r="C230" i="7"/>
  <c r="E114" i="7"/>
  <c r="B230" i="7"/>
  <c r="D154" i="7"/>
  <c r="C40" i="7"/>
  <c r="E40" i="7"/>
  <c r="E154" i="7"/>
</calcChain>
</file>

<file path=xl/comments1.xml><?xml version="1.0" encoding="utf-8"?>
<comments xmlns="http://schemas.openxmlformats.org/spreadsheetml/2006/main">
  <authors>
    <author>Ina Dhaskali</author>
  </authors>
  <commentList>
    <comment ref="E35" authorId="0" shapeId="0">
      <text>
        <r>
          <rPr>
            <b/>
            <sz val="9"/>
            <color indexed="81"/>
            <rFont val="Tahoma"/>
            <family val="2"/>
          </rPr>
          <t>Ina Dhaskali:</t>
        </r>
        <r>
          <rPr>
            <sz val="9"/>
            <color indexed="81"/>
            <rFont val="Tahoma"/>
            <family val="2"/>
          </rPr>
          <t xml:space="preserve">
Mungon sasia???</t>
        </r>
      </text>
    </comment>
  </commentList>
</comments>
</file>

<file path=xl/comments2.xml><?xml version="1.0" encoding="utf-8"?>
<comments xmlns="http://schemas.openxmlformats.org/spreadsheetml/2006/main">
  <authors>
    <author>Ina Dhaskali</author>
    <author>PS Buxhet Kontabilitet</author>
  </authors>
  <commentList>
    <comment ref="C561" authorId="0" shapeId="0">
      <text>
        <r>
          <rPr>
            <b/>
            <sz val="9"/>
            <color indexed="81"/>
            <rFont val="Tahoma"/>
            <family val="2"/>
          </rPr>
          <t>Ina Dhaskali:</t>
        </r>
        <r>
          <rPr>
            <sz val="9"/>
            <color indexed="81"/>
            <rFont val="Tahoma"/>
            <family val="2"/>
          </rPr>
          <t xml:space="preserve">
kjo eshte shifra finale</t>
        </r>
      </text>
    </comment>
    <comment ref="C562" authorId="0" shapeId="0">
      <text>
        <r>
          <rPr>
            <b/>
            <sz val="9"/>
            <color indexed="81"/>
            <rFont val="Tahoma"/>
            <family val="2"/>
          </rPr>
          <t>Ina Dhaskali:</t>
        </r>
        <r>
          <rPr>
            <sz val="9"/>
            <color indexed="81"/>
            <rFont val="Tahoma"/>
            <family val="2"/>
          </rPr>
          <t xml:space="preserve">
kjo eshte shifra finale</t>
        </r>
      </text>
    </comment>
    <comment ref="E1648" authorId="1" shapeId="0">
      <text>
        <r>
          <rPr>
            <b/>
            <sz val="9"/>
            <color indexed="81"/>
            <rFont val="Tahoma"/>
            <family val="2"/>
            <charset val="238"/>
          </rPr>
          <t>kodi i projekteve</t>
        </r>
        <r>
          <rPr>
            <sz val="9"/>
            <color indexed="81"/>
            <rFont val="Tahoma"/>
            <family val="2"/>
            <charset val="238"/>
          </rPr>
          <t xml:space="preserve">
</t>
        </r>
      </text>
    </comment>
  </commentList>
</comments>
</file>

<file path=xl/comments3.xml><?xml version="1.0" encoding="utf-8"?>
<comments xmlns="http://schemas.openxmlformats.org/spreadsheetml/2006/main">
  <authors>
    <author>flora dako</author>
  </authors>
  <commentList>
    <comment ref="B14" authorId="0" shapeId="0">
      <text>
        <r>
          <rPr>
            <b/>
            <sz val="9"/>
            <color indexed="81"/>
            <rFont val="Tahoma"/>
            <family val="2"/>
          </rPr>
          <t>flora dako:</t>
        </r>
        <r>
          <rPr>
            <sz val="9"/>
            <color indexed="81"/>
            <rFont val="Tahoma"/>
            <family val="2"/>
          </rPr>
          <t xml:space="preserve">
Perfshin femrat ushtarake aktualisht pjese e FA, 339 Oficere, 369 Nenoficere, 128 Ushtarake Profesioniste, dhe 18 kadete). Te gjitha femrat ne uniforme perbejne 10.8 % te totalit te ushtarakeve te FA.</t>
        </r>
      </text>
    </comment>
    <comment ref="B15" authorId="0" shapeId="0">
      <text>
        <r>
          <rPr>
            <b/>
            <sz val="9"/>
            <color indexed="81"/>
            <rFont val="Tahoma"/>
            <family val="2"/>
          </rPr>
          <t>flora dako:</t>
        </r>
        <r>
          <rPr>
            <sz val="9"/>
            <color indexed="81"/>
            <rFont val="Tahoma"/>
            <family val="2"/>
          </rPr>
          <t xml:space="preserve">
perfshin totalin e personelit ushtarak ne FA (te gjithe te trajnuar)</t>
        </r>
      </text>
    </comment>
    <comment ref="B20" authorId="0" shapeId="0">
      <text>
        <r>
          <rPr>
            <b/>
            <sz val="8"/>
            <color indexed="81"/>
            <rFont val="Tahoma"/>
            <family val="2"/>
          </rPr>
          <t>flora dako:</t>
        </r>
        <r>
          <rPr>
            <sz val="8"/>
            <color indexed="81"/>
            <rFont val="Tahoma"/>
            <family val="2"/>
          </rPr>
          <t xml:space="preserve">
Ketu perfshihen edhe trajnimet afatshkurtra ne Qendren e Simulimit te KDS</t>
        </r>
      </text>
    </comment>
    <comment ref="C34" authorId="0" shapeId="0">
      <text>
        <r>
          <rPr>
            <b/>
            <sz val="8"/>
            <color indexed="81"/>
            <rFont val="Tahoma"/>
            <family val="2"/>
          </rPr>
          <t>flora dako:</t>
        </r>
        <r>
          <rPr>
            <sz val="8"/>
            <color indexed="81"/>
            <rFont val="Tahoma"/>
            <family val="2"/>
          </rPr>
          <t xml:space="preserve">
EFEKTI I RRITJES SE PAGAVE ESHTE 20.7 MIL LEKE</t>
        </r>
      </text>
    </comment>
  </commentList>
</comments>
</file>

<file path=xl/sharedStrings.xml><?xml version="1.0" encoding="utf-8"?>
<sst xmlns="http://schemas.openxmlformats.org/spreadsheetml/2006/main" count="6097" uniqueCount="749">
  <si>
    <t xml:space="preserve">600. Pagat </t>
  </si>
  <si>
    <t xml:space="preserve">602. Mallrat dhe shërbimet </t>
  </si>
  <si>
    <t xml:space="preserve">603. Subvencionet </t>
  </si>
  <si>
    <t xml:space="preserve">606. Transferta për familjet dhe individët </t>
  </si>
  <si>
    <t>Kodi i Programit</t>
  </si>
  <si>
    <t>Buxheti</t>
  </si>
  <si>
    <t>Parashikimi</t>
  </si>
  <si>
    <t>Përshkrimi i Programit</t>
  </si>
  <si>
    <t>Sasia</t>
  </si>
  <si>
    <t>Përshkrimi i Produktit:</t>
  </si>
  <si>
    <t>Qëllimet e Politikës së Programit</t>
  </si>
  <si>
    <t>Treguesit e Performancës në nivel Qëllimi</t>
  </si>
  <si>
    <t>Objektivi 1 i Politikës së Programit</t>
  </si>
  <si>
    <t>Treguesit e Performancës për Objektivin 1</t>
  </si>
  <si>
    <t>Njësia Matëse</t>
  </si>
  <si>
    <t>Kosto totale (në mijë lekë)</t>
  </si>
  <si>
    <t xml:space="preserve">Ndryshimi në % i Sasisë  </t>
  </si>
  <si>
    <t xml:space="preserve">Ndryshimi në % i kostos totale  </t>
  </si>
  <si>
    <t>Ndryshimi në % i kostos për njësi</t>
  </si>
  <si>
    <t>230. Aktivet e patrupëzuara</t>
  </si>
  <si>
    <t>231. Aktivet e trupëzuara</t>
  </si>
  <si>
    <t>Emërtimi i Programit Buxhetor</t>
  </si>
  <si>
    <t>…</t>
  </si>
  <si>
    <t>Kosto për njësi (në mijë lekë)</t>
  </si>
  <si>
    <t>604. Transferta të brendshme</t>
  </si>
  <si>
    <t>605. Transferta të jashtme</t>
  </si>
  <si>
    <t>Programi Buxhetor Afatmesëm</t>
  </si>
  <si>
    <t>Produkti 1</t>
  </si>
  <si>
    <t>601. Sigurimet Shoqërore dhe Shendetësore</t>
  </si>
  <si>
    <t>Produktet për Objektivin 1</t>
  </si>
  <si>
    <t>Kosto totale e produktit 1</t>
  </si>
  <si>
    <r>
      <t xml:space="preserve">Detajimi i Kostos Totale të </t>
    </r>
    <r>
      <rPr>
        <b/>
        <sz val="8"/>
        <color rgb="FFFF0000"/>
        <rFont val="Garamond"/>
        <family val="1"/>
      </rPr>
      <t>Produktit 1</t>
    </r>
    <r>
      <rPr>
        <b/>
        <sz val="8"/>
        <color theme="1"/>
        <rFont val="Garamond"/>
        <family val="1"/>
      </rPr>
      <t xml:space="preserve"> sipas Artikujve Ekonomikë</t>
    </r>
  </si>
  <si>
    <t>Kontroll</t>
  </si>
  <si>
    <t xml:space="preserve">230. Aktive të patrupëzuara </t>
  </si>
  <si>
    <t xml:space="preserve">231. Aktive të trupëzuara </t>
  </si>
  <si>
    <t>Kategoria 2: Shpenzimet për projekte investimesh</t>
  </si>
  <si>
    <t xml:space="preserve">Shpenzimet Korrente* </t>
  </si>
  <si>
    <t>Shpenzimet Kapitale***</t>
  </si>
  <si>
    <t>Kodi i Projektit të Investimeve****</t>
  </si>
  <si>
    <t>Totali i shpenzimeve të Programit sipas produkteve*****</t>
  </si>
  <si>
    <t>Totali i shpenzimeve të Programit sipas artikujve*****</t>
  </si>
  <si>
    <t>Kapitulli 01</t>
  </si>
  <si>
    <t>Kapitulli 05</t>
  </si>
  <si>
    <t>Kodi i Projektit sipas listes se investimeve</t>
  </si>
  <si>
    <t>Kapitull 05</t>
  </si>
  <si>
    <t>Produkti 2</t>
  </si>
  <si>
    <t>Kapitull 02</t>
  </si>
  <si>
    <t>Kapitulli 03</t>
  </si>
  <si>
    <t>Kapitulli 04</t>
  </si>
  <si>
    <t>Kapitulli 02</t>
  </si>
  <si>
    <t>Emergjencat civile</t>
  </si>
  <si>
    <t xml:space="preserve">Programi perfshin shpenzimet buxhetore për krijimin dhe administrimin e mallrave rezervë materiale shtetërore”. Në ruajtjen dhe administrimin e mallrave që kalojnë në pronësi të shtetit nga kundërvajtjet administrative dhe veprat penale  si dhe Zhvillon politika dhe strategji në fushën e parandalimit, gatishmërisë, përgjigjes dhe rehabilitimit nga emergjencat civile. </t>
  </si>
  <si>
    <t>Shtetas të ndihmuar, banesat e të cileve janë dëmtuar nga fatkeqësi të ndryshme.</t>
  </si>
  <si>
    <t>Sherbime te kryera ne interes jetes njerzore, prones, trashigimise kulturore dhe pyetje ndaj zjarrit</t>
  </si>
  <si>
    <t>Tranferimi i fondeve në Njësitë e Vetëqeverisjes Vendore për familjet,  banesat e të cileve janë dëmtuar nga fatkeqësi të ndryshme.</t>
  </si>
  <si>
    <t>Produkti 3</t>
  </si>
  <si>
    <t>Tranferimi i fondeve në Njësitë e Vetëqeverisjes Vendore për financimin e investimeve  parandaluese dhe rehabilituese në infrastrukturën publike me qëllim zvogëlimin e riskut të fatkeqësive dhe cënueshmërisë nga fatkeqësitë.</t>
  </si>
  <si>
    <t>Numri i objekteve infarstrukturore të rikonstruktuar/ndërtuar</t>
  </si>
  <si>
    <t>Numer familjesh</t>
  </si>
  <si>
    <t>Objektivi 2 i Politikës së Programit</t>
  </si>
  <si>
    <r>
      <t>Detajimi i Kostos Totale të</t>
    </r>
    <r>
      <rPr>
        <b/>
        <sz val="8"/>
        <color rgb="FFFF0000"/>
        <rFont val="Garamond"/>
        <family val="1"/>
      </rPr>
      <t xml:space="preserve"> Produktit 2 </t>
    </r>
    <r>
      <rPr>
        <b/>
        <sz val="8"/>
        <color theme="1"/>
        <rFont val="Garamond"/>
        <family val="1"/>
      </rPr>
      <t>sipas Artikujve Ekonomikë</t>
    </r>
  </si>
  <si>
    <t>Kosto totale e produktit 2</t>
  </si>
  <si>
    <r>
      <t>Detajimi i Kostos Totale të</t>
    </r>
    <r>
      <rPr>
        <b/>
        <sz val="8"/>
        <color rgb="FFFF0000"/>
        <rFont val="Garamond"/>
        <family val="1"/>
      </rPr>
      <t xml:space="preserve"> Produktit 3 </t>
    </r>
    <r>
      <rPr>
        <b/>
        <sz val="8"/>
        <color theme="1"/>
        <rFont val="Garamond"/>
        <family val="1"/>
      </rPr>
      <t>sipas Artikujve Ekonomikë</t>
    </r>
  </si>
  <si>
    <t>Kosto totale e produktit 3</t>
  </si>
  <si>
    <t xml:space="preserve">Ton mallra ushqimore </t>
  </si>
  <si>
    <t xml:space="preserve">Ton mallra industrial </t>
  </si>
  <si>
    <t>Numer personash/familjesh qe muns tu vihet ne ndihme</t>
  </si>
  <si>
    <t xml:space="preserve">Te ardhura ne leke nga shitja e stokut </t>
  </si>
  <si>
    <t>Ton</t>
  </si>
  <si>
    <t>Cope</t>
  </si>
  <si>
    <t>Kategoria 1: Shpenzimet Administrative Kapitale</t>
  </si>
  <si>
    <t>Stoku i mallrave rezerve shteti</t>
  </si>
  <si>
    <t>cope</t>
  </si>
  <si>
    <t>Kosto totale e produktit 4</t>
  </si>
  <si>
    <t>Shpenzimet Kapitale</t>
  </si>
  <si>
    <t>M170521</t>
  </si>
  <si>
    <t>Blerja  mallra ushqimore që do të përdoren në rast të situatave emergjente për ardhjen në ndihmë të njerëzve në nevojë.</t>
  </si>
  <si>
    <t>Kosto totale e produktit 5</t>
  </si>
  <si>
    <t>Produkti 6</t>
  </si>
  <si>
    <t>Produkti 7</t>
  </si>
  <si>
    <t>Kosto totale e produktit 7</t>
  </si>
  <si>
    <t>Produkti 4</t>
  </si>
  <si>
    <t>Produkti 5</t>
  </si>
  <si>
    <t>Kosto totale e produktit 6</t>
  </si>
  <si>
    <t>Kosto totale e produktit 8</t>
  </si>
  <si>
    <t>Kosto totale e produktit 9</t>
  </si>
  <si>
    <t>Produkti 10</t>
  </si>
  <si>
    <t>Produkti 11</t>
  </si>
  <si>
    <t>Kosto totale e produktit 11</t>
  </si>
  <si>
    <t>12</t>
  </si>
  <si>
    <t>m2</t>
  </si>
  <si>
    <t>Kodi i Projektit të Investimeve</t>
  </si>
  <si>
    <t xml:space="preserve">Produkti 1 </t>
  </si>
  <si>
    <t>Produkti 19</t>
  </si>
  <si>
    <t>Produkti 18</t>
  </si>
  <si>
    <t>Produkti 17</t>
  </si>
  <si>
    <t>Produkti 16</t>
  </si>
  <si>
    <t>Produkti 15</t>
  </si>
  <si>
    <t>Kosto totale e produktit 13</t>
  </si>
  <si>
    <t>Produkti 13</t>
  </si>
  <si>
    <t>Kosto totale e produktit 12</t>
  </si>
  <si>
    <t>Produkti 12</t>
  </si>
  <si>
    <t>Produkti 9</t>
  </si>
  <si>
    <t>Produkti 8</t>
  </si>
  <si>
    <t>Vlera Bazë</t>
  </si>
  <si>
    <t xml:space="preserve">Ky program përfshin shpenzimet buxhetore të cilat sigurojnë një force luftimi tokësore, detare dhe ajrore  operacionale, të mirë stërvitur, profesionale e të ndërveprueshme me NATO-n. </t>
  </si>
  <si>
    <t>Numer personeli</t>
  </si>
  <si>
    <t>Produktet për Objektivin 2</t>
  </si>
  <si>
    <t>Treguesit e Performancës për Objektivin 2</t>
  </si>
  <si>
    <t>Të organizojë aktivitete kulturore,artistike,sportive për personelin e FARSH,familjet e tyre dhe publikun e jashtëm me qëllim përmirësimin e ndërgjegjësimit publik. Të zhvillojë programet dhe planet e modernizimit në përmbushje të detyrave   të misionit ,detyrave themelore të Qendrës së Kulturës ,Medias,Botimeve të Mbrojtjes dhe Muzeut të Fa-së dhe objektivat e Kapaciteteve të miratuara.</t>
  </si>
  <si>
    <t>Qendra e Kultures funksionale</t>
  </si>
  <si>
    <t>Sigurimi i kapaciteteve të nevojshme për  mbështetjen  me shërbime të trupave të luftimit, të trupave të mbështetjes së luftimit dhe të komandave në kohë paqe,krize, e lufte në interes të  plotësimit të misionit të tyre,si dhe mbështetja në operacione humanitare dhe misione ndërkombëtare.</t>
  </si>
  <si>
    <t>nr.sisteme</t>
  </si>
  <si>
    <t xml:space="preserve">Sistemi i automatizimit te Burimeve te Mbrojtjes (j-6) </t>
  </si>
  <si>
    <t>M170449</t>
  </si>
  <si>
    <r>
      <rPr>
        <sz val="8"/>
        <rFont val="Times New Roman"/>
        <family val="1"/>
      </rPr>
      <t xml:space="preserve">Sistemi i automatizimit te Burimeve te Mbrojtjes (j-6) </t>
    </r>
    <r>
      <rPr>
        <b/>
        <sz val="8"/>
        <color rgb="FFFF0000"/>
        <rFont val="Garamond"/>
        <family val="1"/>
      </rPr>
      <t xml:space="preserve">
</t>
    </r>
  </si>
  <si>
    <t>Sisteme, pajisje dhe  makineri te ndryshme</t>
  </si>
  <si>
    <t>Nr. Sistemesh</t>
  </si>
  <si>
    <t>Mirembajtja e sistemeve te aparatit te Ministrise se Mbrojtjes</t>
  </si>
  <si>
    <t>Sisteme te mirembajtura</t>
  </si>
  <si>
    <t>Nr. Marreveshjesh</t>
  </si>
  <si>
    <t>Marreveshje te Ministrise se Mbrojtjes ne kuader te NATO, OKB, BE etj</t>
  </si>
  <si>
    <t>Marreveshje te realizuara</t>
  </si>
  <si>
    <t>KOMPLET</t>
  </si>
  <si>
    <t>nr. Aktesh</t>
  </si>
  <si>
    <t>Akte ligjore e nenligjore te pergatitura nga Ministria e Mbrojtjes</t>
  </si>
  <si>
    <t>Akte ligjore e nenligjore te pergatitura</t>
  </si>
  <si>
    <t>Nr. Marrëveshjesh të realizuara kundrejt planifikimit.</t>
  </si>
  <si>
    <t>Procese rekrutimi te kryera.</t>
  </si>
  <si>
    <t>Auditime të kryera kundrejt planifikimit,</t>
  </si>
  <si>
    <t>Akte ligjore e nënligjore të përgatitura kundrejt planifikimit</t>
  </si>
  <si>
    <t>Raporte vlerësimi të kryera,</t>
  </si>
  <si>
    <t>Staf i trajnuar kundrejt totalit,</t>
  </si>
  <si>
    <t>Treguesit e Performancës në nivel objektivi</t>
  </si>
  <si>
    <t xml:space="preserve">Menaxhimi me efiçence dhe efektivitet i burimeve njerëzore dhe financiare </t>
  </si>
  <si>
    <t xml:space="preserve">Gra të përfaqësuara në nivele drejtuese.
</t>
  </si>
  <si>
    <t xml:space="preserve">Raporti Femra/Meshkuj për program;
</t>
  </si>
  <si>
    <t xml:space="preserve">Rekomandime të zbatuara të auditimeve të kryera;
</t>
  </si>
  <si>
    <t>Të kontribuojë në mireadministrimin, menaxhimin efektiv te fondeve dhe permbyshjen e detyrimeve financiare per personelin e MM dhe SHPFA, Perfaqesite Ushtarake, Shtabet e NATO-s, sipas detyrimeve ligjore te perfshirjes ne iniciativat rajonale dhe organizatat nderkombetare.</t>
  </si>
  <si>
    <t>Te siguroje mbeshtetjen me burime financiare dhe materiale, infrastrukturen e duhur, kushtet normale per punen e aktivitetet e stafeve te MM, Shtabit te Pergjithshem te Forcave te Armatosura ,Formacioneve dhe Perfaqesuesve te Forcave te Armatosura shqiptare ne interes te realizimit te misionit.</t>
  </si>
  <si>
    <t>01110</t>
  </si>
  <si>
    <t>Planifikimi, Menaxhimi dhe Administrimi</t>
  </si>
  <si>
    <t>Arsimi Ushtarak</t>
  </si>
  <si>
    <t>Kosto totale Produktit 12</t>
  </si>
  <si>
    <t>Projekt per Blerje Protezash</t>
  </si>
  <si>
    <t>Kosto totale Produktit 11</t>
  </si>
  <si>
    <t>Kosto totale Produktit 10</t>
  </si>
  <si>
    <t>Kosto totale Produktit 8</t>
  </si>
  <si>
    <t xml:space="preserve">Furnizim vendosje Dritaresh per komplet SUT </t>
  </si>
  <si>
    <t>Ura Komunikuese per lidhje ndermjet Korpusit dhe godines se 3 kateshit te SUT per lehtesim te pacienteve , popullates si dhe per lehtesim te veprimeve qe duhen te kene sherbimet duke minimizuar kohen dhe rritje te fleksibilitetit te proceseve te punes nderbashkevepruese</t>
  </si>
  <si>
    <t xml:space="preserve">Ura Komunikuese per lidhje ndermjet Korpusit dhe godines se 3 kateshit te SUT </t>
  </si>
  <si>
    <t>dhoma</t>
  </si>
  <si>
    <t xml:space="preserve"> Furnizim Vendosje Instalim I linjes se O2 dhe Panele O2 per Kirurgjine dhe Ortopedite </t>
  </si>
  <si>
    <t xml:space="preserve"> Furnizim Vendosje Instalim I linjes se O2 dhe Panele O2 per Kirurgjine dhe Ortopedite e SUT</t>
  </si>
  <si>
    <t>m linear</t>
  </si>
  <si>
    <t xml:space="preserve">m2  </t>
  </si>
  <si>
    <t xml:space="preserve">Kosto Totale e Produktit 2 </t>
  </si>
  <si>
    <t xml:space="preserve">Produkti 2 </t>
  </si>
  <si>
    <t>M1701519</t>
  </si>
  <si>
    <t>Rikonstruksion i Pavionit dhe ndërtimi i Sallave të Operacionit të Këmbës Diabetike” në SUT</t>
  </si>
  <si>
    <t>Permiresim i infrastruktures se spitalit te traumes</t>
  </si>
  <si>
    <t>Ne kuadrin e sistemit te patronazhimit dhe te kartelizimit bashkepunimi  I  personelit  mjekesor te specialiteteve te SUT per ardhjen  ne  ndihme pacienteve  te Spitaleve Rajonale.</t>
  </si>
  <si>
    <t>Mjeke te afruar per pacientet e spitaleve Rajonale.</t>
  </si>
  <si>
    <t xml:space="preserve">nr.pacientesh </t>
  </si>
  <si>
    <t xml:space="preserve">Mirembajtje infrastrukturore nenkuptohet aktivitete qe ushtrohen per mirembajtjen ndertimore , hoteleri si dhe me mirembajtje logjistike nenkuptohet mirembajtje per te qene ne gjendje pune dhe funksionale aparaturat mjekesore si scaner , rezonance ,eko, paisje laboratorike e operacionale  etj si dhe mjete e transportit qe jane autoambulancat ne funksion per tu afruar plotesimit te sherbimit shendetesor ndaj pacienteve. </t>
  </si>
  <si>
    <t>Mirembajtje Infrastrukturore  dhe Logjistike ne  funksion dhe ne gadishmeri  per  pacientet e trajtuar nga specialitetet mjekesore  te SUT.</t>
  </si>
  <si>
    <t xml:space="preserve">nr pacientesh </t>
  </si>
  <si>
    <t xml:space="preserve">Per arritjen e objektivit duhet furnizim I vazhdueshem  me kite laboratorike , astrupi imazheri , barna dhe materiale mjekimi per  te gjitha  specialitetet  mjeksore si Ortopedia , N/kirurgjia , Blloku Operator , Reanimacioni, Semundjet e Brendshme , ORL dhe Maxilofaciale , Kirurgjite e Pergjithshme dhe Plastike , Laboratoret Biokimike dhe Bakteriologjie ,Konsultat dhe Imazheria ,,etj </t>
  </si>
  <si>
    <t>Paciente te trajtuar ambulator dhe te shtruar sipas specialiteteve mjekesore.</t>
  </si>
  <si>
    <t>Mjeke te specializuar jashte vendit dhe te rikthyer ne Shqiperi</t>
  </si>
  <si>
    <t>rritje</t>
  </si>
  <si>
    <t xml:space="preserve">njesoj </t>
  </si>
  <si>
    <t xml:space="preserve">Dite qendrimi mesatar ne  spital </t>
  </si>
  <si>
    <t xml:space="preserve"> Nr Ekzaminime Laboratorike </t>
  </si>
  <si>
    <t xml:space="preserve"> Nr Ekzaminime Imazherike</t>
  </si>
  <si>
    <t>Numri I shtrimeve reanimatore</t>
  </si>
  <si>
    <t>Trajtimi shendetsor dhe spitalor ndaj pacienteve te afruara nga specialitetet mjekesore prane SUT</t>
  </si>
  <si>
    <t>Detajimi i Kostos Totale të Produktit 1 sipas Artikujve Ekonomikë</t>
  </si>
  <si>
    <t xml:space="preserve">numer pacientesh </t>
  </si>
  <si>
    <t>njesoj</t>
  </si>
  <si>
    <t>Pritja dhe trajtimi I  pacienteve te politraumatizuar  ne kohe reale prane Urgjences te SUT .</t>
  </si>
  <si>
    <t xml:space="preserve">ulje </t>
  </si>
  <si>
    <t xml:space="preserve">%  e  mortalitetit </t>
  </si>
  <si>
    <t>trend rrites</t>
  </si>
  <si>
    <t xml:space="preserve"> Numri  I pacienteve   te shtruar  te           planifikuar dhe urgjente ne SUT </t>
  </si>
  <si>
    <t xml:space="preserve"> Numri   Urgjencave te Kirurgjise dhe Terapise </t>
  </si>
  <si>
    <t>Treguesit e Performancës në Nivel Qëllimi</t>
  </si>
  <si>
    <t>Per nje sherbim shendetsor te specializuar mjekesor dhe spitalor  ne nivel Universitar  ne trajtimin ne rang Kombetar te Politraumave .</t>
  </si>
  <si>
    <t>07340</t>
  </si>
  <si>
    <t>Fatkeqesi natyrore te menaxhuara</t>
  </si>
  <si>
    <t>Buxheti 2020-2022</t>
  </si>
  <si>
    <t xml:space="preserve">MESHTETJE PER SHENDETSINE </t>
  </si>
  <si>
    <t>2020-2022</t>
  </si>
  <si>
    <t xml:space="preserve">Nr I operacioneve te planifikuara dhe urgjence </t>
  </si>
  <si>
    <t xml:space="preserve">Nr i I urgjencave te Kirurgjise  </t>
  </si>
  <si>
    <t xml:space="preserve">Nr I te shtruarve nepermjet Urgjences </t>
  </si>
  <si>
    <t xml:space="preserve">Nr I I operacioneve te  salles urgjences </t>
  </si>
  <si>
    <t xml:space="preserve">Nr I manipulimeve te ndryshme  kirurgjikale </t>
  </si>
  <si>
    <t xml:space="preserve">% e mortalitetit  ne urgjence </t>
  </si>
  <si>
    <t xml:space="preserve">e paperfillshme </t>
  </si>
  <si>
    <t xml:space="preserve"> Infrastrukture shendetesore , logjistike funksionale per trajtimin e  pacienteve  ambulator dhe te shtruar te urgjences 
</t>
  </si>
  <si>
    <t>Per Sherbimin  Pranim -Urgjence dhe Sallat e Urgjences, furnizim I vazhdueshem me barna &amp;materiale mjekimi , kite , materiale imazherike dhe laboratorike  si dhe  aktivitete qe ushtrohen per mirembajtjen ndertimore , hoteleri ,logjistiker per te qene ne gjendje pune dhe funksionale aparaturat mjekesore si scaner , rezonance ,eko, paisje laboratorike e operacionale  etj si dhe mjete e transportit qe jane autoambulancat ne funksion per  nje veprimtari normale te sherbimit ne fjale.</t>
  </si>
  <si>
    <t>Nr  Total I operacioneve sipas specialiteteve ne bllokun operator qe permban 10  salla operacioni.</t>
  </si>
  <si>
    <t xml:space="preserve"> Nr Vizitat Ambulatore ne poliklinike </t>
  </si>
  <si>
    <t xml:space="preserve">Koficienti I shfrytezimit te shtratit </t>
  </si>
  <si>
    <t>ul;je</t>
  </si>
  <si>
    <t>Numri  i Pacienteve    te Planifikuar  ne SUT</t>
  </si>
  <si>
    <t>Sasia  e Mbetjeve Spitalore qe trajtohen  ne dite dhe ne kg</t>
  </si>
  <si>
    <r>
      <t>Detajimi i Kostos Totale të</t>
    </r>
    <r>
      <rPr>
        <b/>
        <sz val="8"/>
        <color indexed="10"/>
        <rFont val="Times New Roman"/>
        <family val="1"/>
      </rPr>
      <t xml:space="preserve"> Produktit 2  </t>
    </r>
    <r>
      <rPr>
        <b/>
        <sz val="8"/>
        <color indexed="8"/>
        <rFont val="Times New Roman"/>
        <family val="1"/>
      </rPr>
      <t>sipas Artikujve Ekonomikë</t>
    </r>
  </si>
  <si>
    <t xml:space="preserve">Kosto totale e produktit 2 </t>
  </si>
  <si>
    <r>
      <t>Detajimi i Kostos Totale të</t>
    </r>
    <r>
      <rPr>
        <b/>
        <sz val="8"/>
        <color indexed="10"/>
        <rFont val="Times New Roman"/>
        <family val="1"/>
      </rPr>
      <t xml:space="preserve"> Produktit 3   </t>
    </r>
    <r>
      <rPr>
        <b/>
        <sz val="8"/>
        <color indexed="8"/>
        <rFont val="Times New Roman"/>
        <family val="1"/>
      </rPr>
      <t>sipas Artikujve Ekonomikë</t>
    </r>
  </si>
  <si>
    <t xml:space="preserve">Kosto totale e produktit 3 </t>
  </si>
  <si>
    <t xml:space="preserve">nr mjekesh </t>
  </si>
  <si>
    <r>
      <t>Detajimi i Kostos Totale të</t>
    </r>
    <r>
      <rPr>
        <b/>
        <sz val="8"/>
        <color indexed="10"/>
        <rFont val="Times New Roman"/>
        <family val="1"/>
      </rPr>
      <t xml:space="preserve"> Produktit 4  </t>
    </r>
    <r>
      <rPr>
        <b/>
        <sz val="8"/>
        <color indexed="8"/>
        <rFont val="Times New Roman"/>
        <family val="1"/>
      </rPr>
      <t>sipas Artikujve Ekonomikë</t>
    </r>
  </si>
  <si>
    <t xml:space="preserve">Rikonstruksion I Pavionit te Kembes Diabetike me parametra bashkekohore me qellim  afrimi I nje  sherbimi te re dhe modern shendetsor per   pacientet </t>
  </si>
  <si>
    <r>
      <t xml:space="preserve">Detajimi i Kostos Totale të </t>
    </r>
    <r>
      <rPr>
        <b/>
        <sz val="8"/>
        <color indexed="10"/>
        <rFont val="Times New Roman"/>
        <family val="1"/>
      </rPr>
      <t xml:space="preserve">Produktit 1 </t>
    </r>
    <r>
      <rPr>
        <b/>
        <sz val="8"/>
        <color indexed="8"/>
        <rFont val="Times New Roman"/>
        <family val="1"/>
      </rPr>
      <t>sipas Artikujve Ekonomikë</t>
    </r>
  </si>
  <si>
    <t>I8AZ812</t>
  </si>
  <si>
    <t xml:space="preserve">Blerje Proteza Mjekesore per sherbimin   mjekesor te ortopedise </t>
  </si>
  <si>
    <r>
      <t xml:space="preserve">Detajimi i Kostos Totale të </t>
    </r>
    <r>
      <rPr>
        <b/>
        <sz val="8"/>
        <color indexed="10"/>
        <rFont val="Times New Roman"/>
        <family val="1"/>
      </rPr>
      <t xml:space="preserve">Produkti 2 </t>
    </r>
    <r>
      <rPr>
        <b/>
        <sz val="8"/>
        <color indexed="8"/>
        <rFont val="Times New Roman"/>
        <family val="1"/>
      </rPr>
      <t>sipas Artikujve Ekonomikë</t>
    </r>
  </si>
  <si>
    <t xml:space="preserve">Riorganizim te hapesirave ne pershtatje me organiken e SUT te organizuar sipas sektoreve te ndryshem , shtim tualetesh dhe nderhyrje ne tualetet ekzistuese , si dhe punime elektrike ,hidraulike  shembje muri , suvatime ,sistem ngrohje ,pra riorganizim dhe instalime te llojeve te ndryshme me parametrat bashkekohore per kete qellim per funksionimin dhe ecurine ne aktivitetin ditor te administrates. </t>
  </si>
  <si>
    <t xml:space="preserve">m2 </t>
  </si>
  <si>
    <r>
      <t xml:space="preserve">Detajimi i Kostos Totale të </t>
    </r>
    <r>
      <rPr>
        <b/>
        <sz val="8"/>
        <color indexed="10"/>
        <rFont val="Times New Roman"/>
        <family val="1"/>
      </rPr>
      <t xml:space="preserve">Produkti 3  </t>
    </r>
    <r>
      <rPr>
        <b/>
        <sz val="8"/>
        <color indexed="8"/>
        <rFont val="Times New Roman"/>
        <family val="1"/>
      </rPr>
      <t>sipas Artikujve Ekonomikë</t>
    </r>
  </si>
  <si>
    <t>Kosto Totale e Produktit 3</t>
  </si>
  <si>
    <r>
      <t xml:space="preserve">Detajimi i Kostos Totale të </t>
    </r>
    <r>
      <rPr>
        <b/>
        <sz val="8"/>
        <color indexed="10"/>
        <rFont val="Times New Roman"/>
        <family val="1"/>
      </rPr>
      <t xml:space="preserve">Produkti 4 </t>
    </r>
    <r>
      <rPr>
        <b/>
        <sz val="8"/>
        <color indexed="8"/>
        <rFont val="Times New Roman"/>
        <family val="1"/>
      </rPr>
      <t>sipas Artikujve Ekonomikë</t>
    </r>
  </si>
  <si>
    <t>Kosto Totale e Produktit 4</t>
  </si>
  <si>
    <t xml:space="preserve">Furnizim vendosje Aparature radiografie , krah C me perfshirje edhe programe vaskulare </t>
  </si>
  <si>
    <t>Me instalimin  e sherbimit te kembes diabetike del nevojshmeri dhe paisja e SUT per pacientet qe do trajtohen me semundje te tille nje aparat diagnoze me te avancuar qe te perfshije dhe programe vaskulare pervec programeve baze te aparatures.</t>
  </si>
  <si>
    <r>
      <t xml:space="preserve">Detajimi i Kostos Totale të </t>
    </r>
    <r>
      <rPr>
        <b/>
        <sz val="8"/>
        <color indexed="10"/>
        <rFont val="Times New Roman"/>
        <family val="1"/>
      </rPr>
      <t xml:space="preserve">Produkti 5  </t>
    </r>
    <r>
      <rPr>
        <b/>
        <sz val="8"/>
        <color indexed="8"/>
        <rFont val="Times New Roman"/>
        <family val="1"/>
      </rPr>
      <t>sipas Artikujve Ekonomikë</t>
    </r>
  </si>
  <si>
    <t>Kosto Totale e Produktit 5</t>
  </si>
  <si>
    <r>
      <t xml:space="preserve">Detajimi i Kostos Totale të </t>
    </r>
    <r>
      <rPr>
        <b/>
        <sz val="8"/>
        <color indexed="10"/>
        <rFont val="Times New Roman"/>
        <family val="1"/>
      </rPr>
      <t xml:space="preserve">Produkti 6 </t>
    </r>
    <r>
      <rPr>
        <b/>
        <sz val="8"/>
        <color indexed="8"/>
        <rFont val="Times New Roman"/>
        <family val="1"/>
      </rPr>
      <t>sipas Artikujve Ekonomikë</t>
    </r>
  </si>
  <si>
    <t>Kosto Totale e Produktit 6</t>
  </si>
  <si>
    <t xml:space="preserve">Furnizim Vendosje Ashensoresh  </t>
  </si>
  <si>
    <t xml:space="preserve">nr copesh </t>
  </si>
  <si>
    <r>
      <t xml:space="preserve">Detajimi i Kostos Totale të </t>
    </r>
    <r>
      <rPr>
        <b/>
        <sz val="8"/>
        <color indexed="10"/>
        <rFont val="Times New Roman"/>
        <family val="1"/>
      </rPr>
      <t xml:space="preserve">Produkti 7 </t>
    </r>
    <r>
      <rPr>
        <b/>
        <sz val="8"/>
        <color indexed="8"/>
        <rFont val="Times New Roman"/>
        <family val="1"/>
      </rPr>
      <t>sipas Artikujve Ekonomikë</t>
    </r>
  </si>
  <si>
    <t>Rikonstruksion komplet të Godinës  3 (tre) katëshe ( si orientim konsulta , sb1 dhe sb2 )</t>
  </si>
  <si>
    <t>Rikonstruksion  komplet të godinës tre katëshe te SUT ( si orientim konsulta , sb1 dhe sb2 ) sipas standarteve bashkekohore</t>
  </si>
  <si>
    <t>Rikonstruksion per Godinen e Poliklinikes se SUT dykateshe ( prane hyrjes se dyte kryesore te SUT)</t>
  </si>
  <si>
    <t>Rikonstruksion  komplet të godinës dy kateshe  poliklinike  te SUT ( si orientim prane hyrjes se dyte kryesore ) sipas standarteve bashkekohore</t>
  </si>
  <si>
    <r>
      <t xml:space="preserve">Detajimi i Kostos Totale të </t>
    </r>
    <r>
      <rPr>
        <b/>
        <sz val="8"/>
        <color indexed="10"/>
        <rFont val="Times New Roman"/>
        <family val="1"/>
      </rPr>
      <t xml:space="preserve">Produkti 11 </t>
    </r>
    <r>
      <rPr>
        <b/>
        <sz val="8"/>
        <color indexed="8"/>
        <rFont val="Times New Roman"/>
        <family val="1"/>
      </rPr>
      <t>sipas Artikujve Ekonomikë</t>
    </r>
  </si>
  <si>
    <t xml:space="preserve">Rehabilitim I rrjetit te furnizimit me uje </t>
  </si>
  <si>
    <t xml:space="preserve">Sigurimi I ujit pa nderprerje per SUT duhet rehabilitimi I rrjetit per aresye te amortizimit te saj </t>
  </si>
  <si>
    <t>Furnizim vendosje Dritaresh per komplet  objektet e SUT, me vendosjen dopio xham eleminohen zhurmat , kurseht energji si dhe uniformiteti ne strukturen e jashtme te SUT duke dhene dhe nje pamje vizive te qarte dhe te bukur te SUT .</t>
  </si>
  <si>
    <r>
      <t xml:space="preserve">Detajimi i Kostos Totale të </t>
    </r>
    <r>
      <rPr>
        <b/>
        <sz val="8"/>
        <color indexed="10"/>
        <rFont val="Times New Roman"/>
        <family val="1"/>
      </rPr>
      <t xml:space="preserve">Produkti 13 </t>
    </r>
    <r>
      <rPr>
        <b/>
        <sz val="8"/>
        <color indexed="8"/>
        <rFont val="Times New Roman"/>
        <family val="1"/>
      </rPr>
      <t>sipas Artikujve Ekonomikë</t>
    </r>
  </si>
  <si>
    <t xml:space="preserve">Ndertime mbi truallin ekzistuesen per Qendren e Kombetare te protezimit dhe Ortezimit </t>
  </si>
  <si>
    <t xml:space="preserve">Per aresye te amortizimit te objektit e sherbimit te ortoprotezimit duhet ndertime mbi truallin ekzistues per te afruar kete sherbim me parametra bashkekohore </t>
  </si>
  <si>
    <t xml:space="preserve">Shtese Kati mbi pavionin ORL dhe Neurokirurgjise </t>
  </si>
  <si>
    <t>Perpara rikonstruksionit te brendshme per pavionine Neurokirurgjise dhe orl se bashku nevojiten fillimisht shtese kati siper kesaj pavioni .</t>
  </si>
  <si>
    <r>
      <t xml:space="preserve">Detajimi i Kostos Totale të </t>
    </r>
    <r>
      <rPr>
        <b/>
        <sz val="8"/>
        <color indexed="10"/>
        <rFont val="Times New Roman"/>
        <family val="1"/>
      </rPr>
      <t xml:space="preserve">Produkti 15 </t>
    </r>
    <r>
      <rPr>
        <b/>
        <sz val="8"/>
        <color indexed="8"/>
        <rFont val="Times New Roman"/>
        <family val="1"/>
      </rPr>
      <t>sipas Artikujve Ekonomikë</t>
    </r>
  </si>
  <si>
    <t>Kosto totale Produktit 15</t>
  </si>
  <si>
    <t xml:space="preserve">Rikonstruksion I pavionit te Neurokirurgjisese bashku me ORL  sipas standarteve bashkekohore </t>
  </si>
  <si>
    <t>Rikonstruksion   spitalor komplet të te pavionit te Neurokirurgjise dhe ORL   sipas standartave bashkekohore.</t>
  </si>
  <si>
    <t>Kosto totale Produktit 16</t>
  </si>
  <si>
    <t xml:space="preserve">Rikonstruksioni  I Bodrumeve te Spitalit  </t>
  </si>
  <si>
    <t xml:space="preserve">Nderhyrje ne themelet e 4 bodrumeve ekzistuese ne SUT si dhe rikonstrukturime  dhe te kthimit ne gjendje funksionale </t>
  </si>
  <si>
    <r>
      <t xml:space="preserve">Detajimi i Kostos Totale të </t>
    </r>
    <r>
      <rPr>
        <b/>
        <sz val="8"/>
        <color indexed="10"/>
        <rFont val="Times New Roman"/>
        <family val="1"/>
      </rPr>
      <t xml:space="preserve">Produkti 17  </t>
    </r>
    <r>
      <rPr>
        <b/>
        <sz val="8"/>
        <color indexed="8"/>
        <rFont val="Times New Roman"/>
        <family val="1"/>
      </rPr>
      <t>sipas Artikujve Ekonomikë</t>
    </r>
  </si>
  <si>
    <t>Kosto totale Produktit 17</t>
  </si>
  <si>
    <t xml:space="preserve">Rikonstruksioni   dhe nderhyrje ne themelet e Imazherise  per eleminimin e lageshtires ( themele dhe kafaz themeli )  </t>
  </si>
  <si>
    <t xml:space="preserve">Nderhyrje ne themelet e sherbimit te imazherise ne lidhje me sherbimet  qe duhen per ti vene ne funksionim ate </t>
  </si>
  <si>
    <t>Instalim me Chiller per SB1&amp;2 , Kirurgji 1 &amp;2dhe Ortopedite 1&amp;2&amp;3</t>
  </si>
  <si>
    <t xml:space="preserve">Instalim me sistem ngrohje dhe ftohje per pavionet e SUT per ruajtje e nje temperature konstante </t>
  </si>
  <si>
    <t>1017139</t>
  </si>
  <si>
    <t>Mbrojtja e jetës , pasurisë,  gjesë së  gjallë trashigimisë kulturore dhe mjedisit nga fatkeqesitë të ndryshme dhe ardhja në ndihmë e popullatës në gjendje të jashtëzakonshme.</t>
  </si>
  <si>
    <t>Treguesit e Performancës në nivel Qëllimi*</t>
  </si>
  <si>
    <t xml:space="preserve">Plane emergjence civile tëplanifikuar në prefekturë </t>
  </si>
  <si>
    <t>Rezerva shteterore te krijuar.</t>
  </si>
  <si>
    <t>Zvoglelimi e humbjeve në jetë njerëzish, pasurisë, trashëgimisë kulturore dhe në mjedis.</t>
  </si>
  <si>
    <t>Treguesit e Performancës për Objektivin 1**</t>
  </si>
  <si>
    <t>Zbatimi I masave parandaluese ne objektet infrastrukturore</t>
  </si>
  <si>
    <t>Rehabilitimi i  objekteve te demtuara</t>
  </si>
  <si>
    <t>Akordimi I ndihmes financiare per shtetasit e demtuar me banesa te demtuara nga forca madhore (fatekeqesite natyrore si: termet, permbytje, zjarr/djegje, rreshqitje toke etj…)</t>
  </si>
  <si>
    <t>Forcimi I bashkepunimit dhe plotesimi I detyrimeve institucionale ne kuadrin kombetar dhe nderkombetar (DPPI SEE)</t>
  </si>
  <si>
    <t xml:space="preserve">Nderhyrje operacionale te realizuara </t>
  </si>
  <si>
    <t>Shpenzimet Korrente</t>
  </si>
  <si>
    <t>Orë pune</t>
  </si>
  <si>
    <t>Detajimi i Kostos Totale të Produktit 2 sipas Artikujve Ekonomikë</t>
  </si>
  <si>
    <t>Detajimi i Kostos Totale të Produktit 3 sipas Artikujve Ekonomikë</t>
  </si>
  <si>
    <t>Produkti 2(shto produkte sipas rastit)</t>
  </si>
  <si>
    <t>Emërtimi i Projektit të Investimeve</t>
  </si>
  <si>
    <t>xxxxx</t>
  </si>
  <si>
    <t xml:space="preserve">Shënim: Shpjegoni supozimet dhe llogaritjet për Produktin 1 </t>
  </si>
  <si>
    <t>Detajimi i Kostos Totale të Produktit 4 sipas Artikujve Ekonomikë</t>
  </si>
  <si>
    <t xml:space="preserve">"Rritja e stokut ne mallra ushqimore e industriale dhe krijimi i kushteve optimale per mireadministrimin e mallrave të konsideruara si rezervë shtetërore"
</t>
  </si>
  <si>
    <t>STOKUT MALLRA USHQIMORE (REZERVE MATERIALE SHTETERORE)</t>
  </si>
  <si>
    <t>• Rritja e stokut ne mallra ushqimore me rreth 30 ton Përmirësimi dhe krijimi i kushteve  optimale për  ruajtjen dhe administrimin e mallrave rezervë shteti rreth 245 ton. 
• Kushte optimale në kapacitetet strehuese të mallrave RSH nëpërmjet kryerjes së analizave, rifreskimit manipulimit etj, Do të kemi një përmirësim të kushteve në masën 5.5%  krahasuar me vitin paraardhës .</t>
  </si>
  <si>
    <t>Detajimi i Kostos Totale të Produktit 5 sipas Artikujve Ekonomikë</t>
  </si>
  <si>
    <t>STOKUT MALLRA INDUSTRIAL (REZERVE MATERIALE SHTETERORE)</t>
  </si>
  <si>
    <t xml:space="preserve">• Rritja e stokut ne mallra Industrial  me 3187 cope mallra.  Përmirësimi dhe krijimi i kushteve  optimale për  ruajtjen dhe administrimin e mallrave rezervë shteti rreth 40 000 cope.
• Kushte optimale në kapacitetet strehuese të mallrave RSH nëpërmjet përmirësimit të infrastrukturës në magazina. Do të kemi një përmirësim të kushteve në masën 14.3 %  krahasuar me vitin paraardhës.
</t>
  </si>
  <si>
    <t>Detajimi i Kostos Totale të Produktit 6 sipas Artikujve Ekonomikë</t>
  </si>
  <si>
    <t>Detajimi i Kostos Totale të Produktit 7 sipas Artikujve Ekonomikë</t>
  </si>
  <si>
    <t>FORMATI 1: MISIONI I NJËSISË SË QEVERISJES QENDRORE</t>
  </si>
  <si>
    <t>Emërtimi i Njësisë së Qeverisjes Qendrore</t>
  </si>
  <si>
    <t>Ministria e Mbrojtjes</t>
  </si>
  <si>
    <t>Kodi i Njësisë së Qeverisjes Qendrore</t>
  </si>
  <si>
    <t>17</t>
  </si>
  <si>
    <t>Misioni i Njësisë së Qeverisjes Qendrore</t>
  </si>
  <si>
    <t>Programet Buxhetore</t>
  </si>
  <si>
    <t xml:space="preserve">Planifikimi, Menaxhimi, dhe Administrimi </t>
  </si>
  <si>
    <t xml:space="preserve">Forcat e Luftimit </t>
  </si>
  <si>
    <t xml:space="preserve"> Mbeshtetja e Luftimit </t>
  </si>
  <si>
    <t>Mbeshtetje Sociale per Ushtaraket</t>
  </si>
  <si>
    <t>Sigurimi dhe mbeshtetja financiare te ushtarakeve ne rezerve dhe ne lirim, trajtim te vecante te ushtarakeve te nendeteseve ne pension  dhe piloteve fluturues ne pension. Percaktimi, vleresimi dhe planifikimi i perfitueseve sipas ketyre kategorive.</t>
  </si>
  <si>
    <t xml:space="preserve">Mbështetje për Shëndetësine  </t>
  </si>
  <si>
    <t xml:space="preserve">Emergjencat Civile </t>
  </si>
  <si>
    <t xml:space="preserve">FORMAT 2: FORMATI STANDARD I PËRGATITJES SË KËRKESAVE BUXHETORE PBA 2020-2022 </t>
  </si>
  <si>
    <t>Ministria e Mbrojtjes ka per mision ushtrimin e funksioneve dhe kompetencave te veta ne perputhje me Kushtetuten, Strategjine e Sigurise Kombetare, Politiken e Mbrojtjes, Strategjine Ushtarake dhe ligjet e tjera te Republikes se Shqiperise per hartimin dhe zbatimin e politikave sheterore qe sigurojne mbrojtjes e vendit.</t>
  </si>
  <si>
    <t xml:space="preserve">Programi "Mbeshtetje per Shendetsine " përfshin shpenzimet buxhetore që kryhen për Spitalin Universitar te Traumes  si nje Instuticion Shteteror Publik Kombetar Mjekimi, Mesimdhenie dhe Kerkimi Shkencor. Spitali Universitar I Traumes eshte pjese e rrjetit te integruar te sherbimeve mjekesore, spitalore dhe jep ndihme te specializuar ne trajtimin e politraumave ne nivel Kombetar . </t>
  </si>
  <si>
    <t>Përgatitja dhe mbështetja e FA me burime njerëzore të mirëarsimuara,  të mirëtrajnuara ushtarakisht e profesionalisht.
Mbështja dhe zhvillimi i doktrinave, të projekteve kërkimore dhe studimore, të vlerësimeve dhe analizave për çështjet e sigurisë dhe mbrojtjes, publikimin e botimeve doktrinarë, perfeksionimin e sistemit të mësimeve të nxjerra dhe vazhdimin e ndërtimit të kapaciteteve trajnuese të bazuara në simulim.</t>
  </si>
  <si>
    <t>Trend rritës</t>
  </si>
  <si>
    <t>4</t>
  </si>
  <si>
    <t>5</t>
  </si>
  <si>
    <t>120</t>
  </si>
  <si>
    <t>40</t>
  </si>
  <si>
    <t>FORMAT 2: FORMATI STANDARD I PËRGATITJES SË KËRKESAVE BUXHETORE PBA 2020-2022</t>
  </si>
  <si>
    <t xml:space="preserve">Programi Mbeshtetja e Luftimit </t>
  </si>
  <si>
    <t>02150</t>
  </si>
  <si>
    <t>Mbështetja me logjistikë, inteligjencë strategjike, sherbimet operacionale të mbrojtjes civile, në luftën kundër korupsionit në Forcat e Armatosura, për siguri dhe stabilitet.</t>
  </si>
  <si>
    <t>Niveli i mbështetjes me shërbime për FA.</t>
  </si>
  <si>
    <t>Niveli i mbështetjes operacionale për FA.</t>
  </si>
  <si>
    <t>% e grave ne nivel drejtues</t>
  </si>
  <si>
    <t>trend rritës</t>
  </si>
  <si>
    <t>% e grave ushtarake dhe civile</t>
  </si>
  <si>
    <t>Sigurimi i logjistikes së  nevojshme si dhe mbështetja në operacione humanitare dhe misione ndërkombëtare.</t>
  </si>
  <si>
    <t>Emërtimi i Treguesit 1</t>
  </si>
  <si>
    <t>Vlera e Synuar</t>
  </si>
  <si>
    <t>% e Furnizimit në kohë dhe mbështetja logjistike e FA.</t>
  </si>
  <si>
    <t>Menaxhimi në kohë dhe profesional i operacioneve të EC dhe CIMIC.</t>
  </si>
  <si>
    <t>Dokumenta të procesuara dhe arkivuara sipas legjislacionit ne fuqi.</t>
  </si>
  <si>
    <t>130 ml</t>
  </si>
  <si>
    <t>Kapalcitete Operacioanle që sigurojnë mbështetjen logjistike të FARSH dhe  kryerjen e operacioneve EC, CIMIC, SAR</t>
  </si>
  <si>
    <t>Burime njerezore , mallra dhe sherbime qe sigurojne mbeshteteje logjistike ne FA. Përgatitjen e personelit për planizimin dhe kryerjen e operacioneve në mbështetje të EC, Fatkeqësive Natyrore, dhe operacioneve të kërkim shpëtimit në tokë.</t>
  </si>
  <si>
    <r>
      <rPr>
        <b/>
        <sz val="8"/>
        <color rgb="FFFF0000"/>
        <rFont val="Garamond"/>
        <family val="1"/>
      </rPr>
      <t>Produkti 2</t>
    </r>
    <r>
      <rPr>
        <sz val="8"/>
        <color theme="1"/>
        <rFont val="Garamond"/>
        <family val="1"/>
      </rPr>
      <t>(shto produkte sipas rastit)</t>
    </r>
  </si>
  <si>
    <t>Kapacitete operacioanel për kryerjen e operacioneve EC, CIMIC, SAR</t>
  </si>
  <si>
    <t xml:space="preserve"> Përgatitjen e personelit për planizimin dhe kryerjen e operacioneve në mbështetje të EC, Fatkeqësive Natyrore, dhe operacioneve të kërkim shpëtimit në tokë.</t>
  </si>
  <si>
    <r>
      <t>Detajimi i Kostos Totale të</t>
    </r>
    <r>
      <rPr>
        <b/>
        <sz val="8"/>
        <color rgb="FFFF0000"/>
        <rFont val="Garamond"/>
        <family val="1"/>
      </rPr>
      <t xml:space="preserve"> Produktit X </t>
    </r>
    <r>
      <rPr>
        <b/>
        <sz val="8"/>
        <color theme="1"/>
        <rFont val="Garamond"/>
        <family val="1"/>
      </rPr>
      <t>sipas Artikujve Ekonomikë</t>
    </r>
  </si>
  <si>
    <t>Kosto totale e produktit X</t>
  </si>
  <si>
    <t>Arkive funksionale</t>
  </si>
  <si>
    <t>Shërbimi arkivor ndaj  qytetarëve  institucioneve shtetërore e private si dhe shërbimi për interesa studimore.</t>
  </si>
  <si>
    <t>meter linear dokumentash</t>
  </si>
  <si>
    <r>
      <t xml:space="preserve">Detajimi i Kostos Totale të </t>
    </r>
    <r>
      <rPr>
        <b/>
        <sz val="8"/>
        <color rgb="FFFF0000"/>
        <rFont val="Garamond"/>
        <family val="1"/>
      </rPr>
      <t>Produktit 3</t>
    </r>
    <r>
      <rPr>
        <b/>
        <sz val="8"/>
        <color theme="1"/>
        <rFont val="Garamond"/>
        <family val="1"/>
      </rPr>
      <t xml:space="preserve"> sipas Artikujve Ekonomikë</t>
    </r>
  </si>
  <si>
    <t>Rekrutimin, administrimin  e dosjeve per trajtim financiar.</t>
  </si>
  <si>
    <t>Përgatitja e dokumentacionit per trajtim financiar per Drejtoria e Sigurimeve Shoqerore, Vertetim SHDUA dhe vertetim kariere.Rekrutim personeli.</t>
  </si>
  <si>
    <t>numer personash</t>
  </si>
  <si>
    <r>
      <t xml:space="preserve">Detajimi i Kostos Totale të </t>
    </r>
    <r>
      <rPr>
        <b/>
        <sz val="8"/>
        <color rgb="FFFF0000"/>
        <rFont val="Garamond"/>
        <family val="1"/>
      </rPr>
      <t>Produktit 4</t>
    </r>
    <r>
      <rPr>
        <b/>
        <sz val="8"/>
        <color theme="1"/>
        <rFont val="Garamond"/>
        <family val="1"/>
      </rPr>
      <t xml:space="preserve"> sipas Artikujve Ekonomikë</t>
    </r>
  </si>
  <si>
    <t>Sistem i Automatizuar Logjistik i Menaxhuar</t>
  </si>
  <si>
    <t xml:space="preserve">Mbështetje financiare me shpenzime personeli për pagën bazë, vështirsinë për natyrë të vecantë pune, për dëmshërinë e shëndetit, për shtesat e fuksioneve, për pagesat e sigurimeve shoqërore dhe shëndetësore, për shpenzime për mallra dhe shërbime dhe transfertat e ndryshme për rritjen e efektivitetit dhe eficensës për përmbushjen e detyrave të Qendrës së Menaxhimit të Materialeve. </t>
  </si>
  <si>
    <t>numer personeli</t>
  </si>
  <si>
    <r>
      <t xml:space="preserve">Detajimi i Kostos Totale të </t>
    </r>
    <r>
      <rPr>
        <b/>
        <sz val="8"/>
        <color rgb="FFFF0000"/>
        <rFont val="Garamond"/>
        <family val="1"/>
      </rPr>
      <t>Produktit 5</t>
    </r>
    <r>
      <rPr>
        <b/>
        <sz val="8"/>
        <color theme="1"/>
        <rFont val="Garamond"/>
        <family val="1"/>
      </rPr>
      <t xml:space="preserve"> sipas Artikujve Ekonomikë</t>
    </r>
  </si>
  <si>
    <t>Licenca import/eksporit te dhena</t>
  </si>
  <si>
    <t>Pajisja me liçensë importi / eksporti për mallrat ushtarak dhe mallra me perdorim te dyfishte si dhe lende plasese</t>
  </si>
  <si>
    <t>numer liçenca</t>
  </si>
  <si>
    <r>
      <t xml:space="preserve">Detajimi i Kostos Totale të </t>
    </r>
    <r>
      <rPr>
        <b/>
        <sz val="8"/>
        <color rgb="FFFF0000"/>
        <rFont val="Garamond"/>
        <family val="1"/>
      </rPr>
      <t>Produktit 6</t>
    </r>
    <r>
      <rPr>
        <b/>
        <sz val="8"/>
        <color theme="1"/>
        <rFont val="Garamond"/>
        <family val="1"/>
      </rPr>
      <t xml:space="preserve"> sipas Artikujve Ekonomikë</t>
    </r>
  </si>
  <si>
    <t>Harta  ushtarake  te prodhura</t>
  </si>
  <si>
    <t xml:space="preserve">Standartizimi i produketeve dhe shërbimit të ofruar në FA ,  përfundimi i ngritjes së Gjeodatabazës të vlefshme për sistemin e analizës së terrenit dhe në funksion të mbështetjes së FA , të kërkesave  për studim, projektim, standartizim, çertifikim të të gjitha objekteve  ekzistuese  dhe atyre  të prespektivës, të përmbushë me  sukses  të plotë  detyrat dhe misionin si Agjenci Hartografike Kombëtare  dhe Shërbim Gjeografik i një vendi anëtar të NATO-s. </t>
  </si>
  <si>
    <t>flete</t>
  </si>
  <si>
    <r>
      <t xml:space="preserve">Detajimi i Kostos Totale të </t>
    </r>
    <r>
      <rPr>
        <b/>
        <sz val="8"/>
        <color rgb="FFFF0000"/>
        <rFont val="Garamond"/>
        <family val="1"/>
      </rPr>
      <t>Produktit 7</t>
    </r>
    <r>
      <rPr>
        <b/>
        <sz val="8"/>
        <color theme="1"/>
        <rFont val="Garamond"/>
        <family val="1"/>
      </rPr>
      <t xml:space="preserve"> sipas Artikujve Ekonomikë</t>
    </r>
  </si>
  <si>
    <t>Ndërtimi objekti shume funksional Qafe Molle 2</t>
  </si>
  <si>
    <t>18AZ401</t>
  </si>
  <si>
    <r>
      <t xml:space="preserve">Detajimi i Kostos Totale të </t>
    </r>
    <r>
      <rPr>
        <b/>
        <sz val="8"/>
        <color rgb="FFFF0000"/>
        <rFont val="Garamond"/>
        <family val="1"/>
      </rPr>
      <t xml:space="preserve">Produktit 8 </t>
    </r>
    <r>
      <rPr>
        <b/>
        <sz val="8"/>
        <color theme="1"/>
        <rFont val="Garamond"/>
        <family val="1"/>
      </rPr>
      <t>sipas Artikujve Ekonomikë</t>
    </r>
  </si>
  <si>
    <t xml:space="preserve">Godina dhe depo te ndertuara dhe te rikonstruktuara per ruajtje dhe sitemim materialesh dhe per permiresimin e kushteve te punes. </t>
  </si>
  <si>
    <t>nr projektesh</t>
  </si>
  <si>
    <r>
      <t xml:space="preserve">Detajimi i Kostos Totale të </t>
    </r>
    <r>
      <rPr>
        <b/>
        <sz val="8"/>
        <color rgb="FFFF0000"/>
        <rFont val="Garamond"/>
        <family val="1"/>
      </rPr>
      <t xml:space="preserve">Produktit 9 </t>
    </r>
    <r>
      <rPr>
        <b/>
        <sz val="8"/>
        <color theme="1"/>
        <rFont val="Garamond"/>
        <family val="1"/>
      </rPr>
      <t>sipas Artikujve Ekonomikë</t>
    </r>
  </si>
  <si>
    <t>Mjete ,paisje dhe sisteme te moderizuara per rritjen e efektivitetit dhe eficences per permbushjen e detyrave.</t>
  </si>
  <si>
    <t>Sigurimi i inteligjencës strategjike te nevojshme dhe sipas standarteve të NATOS  për siguri dhe stabilitet .</t>
  </si>
  <si>
    <t xml:space="preserve">% e arritjes së përmushjes së objektivave të kapaciteteve në fushën e inteligjencës ushtarake dhe të NATO-s. </t>
  </si>
  <si>
    <t xml:space="preserve">trend rritës </t>
  </si>
  <si>
    <t>% e arritjes së kapaciteteve te nevojshme operacionale.</t>
  </si>
  <si>
    <t xml:space="preserve"> Inteligjenca ushtarake për autoritet e drejtimit dhe komandimit të FA</t>
  </si>
  <si>
    <t>Produkt gjithburimësh inteligjence, i saktë, në kohë dhe me cilësi.</t>
  </si>
  <si>
    <t>Kosto totale e produktit 10</t>
  </si>
  <si>
    <t>Pajisje per godinen e re</t>
  </si>
  <si>
    <t>Hapesires detare e monitoruar</t>
  </si>
  <si>
    <t>Vezhgimi I hapesires detare, evidentimi I zbatimit te ligjit.</t>
  </si>
  <si>
    <t>Polici ushtarake funksionale</t>
  </si>
  <si>
    <t xml:space="preserve">Mbeshtetje financiare me shpenzime personeli per pagen baze, veshtirsine per natyre te vecante pune, per demsherine e shednetit, per shtesat e fuksioneve, per pagesat e sigurimeve shoqerore dhe shendetsore, per shpenzime per mallra dhe sherbime dhe transfertat e ndryeshme per rritjen e efektivitetit dhe eficenses per permbushjen e detyrave te Policise Ushtarake. </t>
  </si>
  <si>
    <t>Objektivi 3 i Politikës së Programit</t>
  </si>
  <si>
    <t>Sigurimi dhe mbështeja e sistemeve të teknologjisë  brënda standarteve  të NATO-os.</t>
  </si>
  <si>
    <t>Treguesit e Performancës për Objektivin 3</t>
  </si>
  <si>
    <t>Niveli i mbajtjes ne gadishmeri te sistemeve  te komunikimit  (Radiokomunikim)</t>
  </si>
  <si>
    <t>Niveli i mbajtjes ne gadishmeri te  sisteme komunikimi dhe informacioni (Telekomunikacion, rrjete kompjuterike)</t>
  </si>
  <si>
    <t>Produktet për Objektivin 3</t>
  </si>
  <si>
    <t>Sistem funksional kontrolli per FA</t>
  </si>
  <si>
    <t>Sigurimi me sisteme komunikimi dhe informacioni (Radiokomunikim, Telekomunikacion, rrjete kompjuterike, VTC, BUE, PDSHD) në mbështetje të kërkesave të komandim-kontrollit të Forcave të Armatosura në nivelin strategjik, operacional dhe taktik në kohë paqe, krize dhe lufte.  Menaxhimi i Sistemit të Integruar te Automatizimit te Burimeve te Mbrojtjes  ne FA.</t>
  </si>
  <si>
    <t>Produkti 14</t>
  </si>
  <si>
    <t xml:space="preserve"> Objekte ne ruajtje dhe godina pushimi te ofruara</t>
  </si>
  <si>
    <t>Ruajtja e infrastruktures, sigurimi i elementeve te ceremonialit gjate pritjeve ceremoniale, sigurimin e mbeshtetje me transportë si dhe krijimi i kushteve per pushimin e personelit ushtarake dhe civil të FA.</t>
  </si>
  <si>
    <t>Kosto totale e produktit 14</t>
  </si>
  <si>
    <t>nr pajisjesh</t>
  </si>
  <si>
    <r>
      <t xml:space="preserve">Detajimi i Kostos Totale të </t>
    </r>
    <r>
      <rPr>
        <b/>
        <sz val="8"/>
        <color rgb="FFFF0000"/>
        <rFont val="Garamond"/>
        <family val="1"/>
      </rPr>
      <t xml:space="preserve">Produktit 2 </t>
    </r>
    <r>
      <rPr>
        <b/>
        <sz val="8"/>
        <color theme="1"/>
        <rFont val="Garamond"/>
        <family val="1"/>
      </rPr>
      <t>sipas Artikujve Ekonomikë</t>
    </r>
  </si>
  <si>
    <t>Kosto totale e produkti 2</t>
  </si>
  <si>
    <t>Produkti X (shto produkte sipas rastit)</t>
  </si>
  <si>
    <r>
      <t xml:space="preserve">Detajimi i Kostos Totale të </t>
    </r>
    <r>
      <rPr>
        <b/>
        <sz val="8"/>
        <color rgb="FFFF0000"/>
        <rFont val="Garamond"/>
        <family val="1"/>
      </rPr>
      <t xml:space="preserve">Produktit 1&amp;2 …X </t>
    </r>
    <r>
      <rPr>
        <b/>
        <sz val="8"/>
        <color theme="1"/>
        <rFont val="Garamond"/>
        <family val="1"/>
      </rPr>
      <t>sipas Artikujve Ekonomikë</t>
    </r>
  </si>
  <si>
    <t xml:space="preserve">Kosto totale e projektit </t>
  </si>
  <si>
    <r>
      <t xml:space="preserve">Detajimi i Kostos Totale të </t>
    </r>
    <r>
      <rPr>
        <b/>
        <sz val="8"/>
        <color rgb="FFFF0000"/>
        <rFont val="Garamond"/>
        <family val="1"/>
      </rPr>
      <t>Produktit 15</t>
    </r>
    <r>
      <rPr>
        <b/>
        <sz val="8"/>
        <color theme="1"/>
        <rFont val="Garamond"/>
        <family val="1"/>
      </rPr>
      <t xml:space="preserve"> sipas Artikujve Ekonomikë</t>
    </r>
  </si>
  <si>
    <t>Blerje pajisje hardëare për rrjetet e paklasifikuara në FA</t>
  </si>
  <si>
    <t>18AZ501</t>
  </si>
  <si>
    <t xml:space="preserve">Kompletimi i rrjeteve kompjuterike te klasifikuar dhe paklsifikuar te strukturave te Forcave te Armatosura me pajisje harduerike sipas nevojes për kompletim. Rritjen e kapaciteteve të ruajtjes së të dhënave, transmetimit dhe sigurisë së informacionit.
Krijimi i kushteve normale tё punës gjate ushtrimit te detyres funksionale për personelin aktiv nё strukturat e FA-së nё rajonin e dislokimit.
</t>
  </si>
  <si>
    <t>Kosto totale e produktit 15</t>
  </si>
  <si>
    <t>Ndërtimin e sistemit të Telefonise VoIP &amp; VTC n ë FA(Radiorele Digitale) + FD</t>
  </si>
  <si>
    <t>18AZ502</t>
  </si>
  <si>
    <t xml:space="preserve">Ndërtimi i sistemit të Telefonisë VoIP &amp; VTC  në FA do te sjellë një risi në Forcat e Armatosura gjithashtu do të ofrojë komunikimin të sigurt në vidio dhe audio. Gjithashtu ndertimi i ketij sistemi na sjell nje perafrim me politikat dhe udhezimet e NATO duke qene se ne vendet aleate ky sistem eshte implementuar dhe ofron nje komunikim te sigurte. Duke u nisur nga ndryshimet strukturore gjatë viteve të fundit të Ministrisë së Mbrojtjes dhe Shtabit të Përgjithshëm të Forcave të Armatosura si dhe strukturave të tyre vartëse, lind nevoja e ndërtimit të sistemit telefonisë dhe VTC sipas standardeve bashkëkohore. Me ndertimin e ketij sistemi synojme dhe implementimin e OK E 5301 N- Communication and Information System
</t>
  </si>
  <si>
    <t>Sistemi i kapaciteteve operacionale per mbrojtjen kibernetike (CIRIC) dhe pamjes se perbashket operacionale</t>
  </si>
  <si>
    <t>18AZ503</t>
  </si>
  <si>
    <t xml:space="preserve">Kosto totale e produktit </t>
  </si>
  <si>
    <t>Pajisje te pergjithshme zyrash per Qendren e Ekselences</t>
  </si>
  <si>
    <t>18AZ601</t>
  </si>
  <si>
    <t>Kosto totale e produktit 18</t>
  </si>
  <si>
    <t>Sistemimi i infrastruktures se jashteme te Garnizonit Skenderbej</t>
  </si>
  <si>
    <t>M170518</t>
  </si>
  <si>
    <t>Permiresimi sistemimi i infrastruktures se jashteme te Garnizonit Skenderbej</t>
  </si>
  <si>
    <t>m²</t>
  </si>
  <si>
    <t>Kosto totale e produktit 19</t>
  </si>
  <si>
    <t>Produkti 20</t>
  </si>
  <si>
    <t>Permiresimi infrastrukturor ne Repartin Ushtarak nr.6630 filiali Durres</t>
  </si>
  <si>
    <t>18AZ702</t>
  </si>
  <si>
    <t>Kosto totale e produktit 20</t>
  </si>
  <si>
    <t>Produkti 21</t>
  </si>
  <si>
    <t>Rikonstruksion i Qendres se Ekselences</t>
  </si>
  <si>
    <t>18AZ703</t>
  </si>
  <si>
    <r>
      <t xml:space="preserve">Detajimi i Kostos Totale të </t>
    </r>
    <r>
      <rPr>
        <b/>
        <sz val="8"/>
        <color rgb="FFFF0000"/>
        <rFont val="Garamond"/>
        <family val="1"/>
      </rPr>
      <t>Produktit 21</t>
    </r>
    <r>
      <rPr>
        <b/>
        <sz val="8"/>
        <color theme="1"/>
        <rFont val="Garamond"/>
        <family val="1"/>
      </rPr>
      <t xml:space="preserve"> sipas Artikujve Ekonomikë</t>
    </r>
  </si>
  <si>
    <t>Kosto totale e produktit 21</t>
  </si>
  <si>
    <t>02120</t>
  </si>
  <si>
    <t>komplet</t>
  </si>
  <si>
    <t>Kosto totale e produktit 17</t>
  </si>
  <si>
    <t>Produkti 22</t>
  </si>
  <si>
    <t>Kosto totale e produktit 22</t>
  </si>
  <si>
    <r>
      <t xml:space="preserve">Detajimi i Kostos Totale të </t>
    </r>
    <r>
      <rPr>
        <b/>
        <sz val="9"/>
        <color rgb="FFFF0000"/>
        <rFont val="Garamond"/>
        <family val="1"/>
      </rPr>
      <t>Produktit 1</t>
    </r>
    <r>
      <rPr>
        <b/>
        <sz val="9"/>
        <color theme="1"/>
        <rFont val="Garamond"/>
        <family val="1"/>
      </rPr>
      <t xml:space="preserve"> sipas Artikujve Ekonomikë</t>
    </r>
  </si>
  <si>
    <t>Arsimimi Ushtarak</t>
  </si>
  <si>
    <t xml:space="preserve"> 09430</t>
  </si>
  <si>
    <t xml:space="preserve">Përgatitja dhe mbështetja e FA me burime njerëzore të mirë arsimuara,  të mirë trajnuara ushtarakisht e profesionalisht.
Mbështetja dhe zhvillimi i doktrinave, të projekteve kërkimore dhe studimore, të vlerësimeve dhe analizave për çështjet e sigurisë dhe mbrojtjes, publikimin e botimeve doktrinarë, perfeksionimin e sistemit të mësimeve të nxjerra dhe vazhdimin e ndërtimit të kapaciteteve trajnuese të bazuara në simulim.
</t>
  </si>
  <si>
    <t xml:space="preserve">Arsimimin, trajnimin, stërvitjen dhe përgatitjen e personelit ushtarak dhe civil të FA, për të përmbushur detyrimin kushtetues të sigurimit të pavarësisë së vendit, pjesëmarrje aktive në misionet ushtarake të NATO-s  si dhe në përballimin e emergjencave civile.
</t>
  </si>
  <si>
    <t xml:space="preserve">Personel femra në uniformë </t>
  </si>
  <si>
    <t>Personel i përgatitur dhe arsimuar sipas kritereve dhe standardeve të NATO-s, të aftë për mbrojtjen territoriale dhe pavarësisë së vendit, etj.</t>
  </si>
  <si>
    <t xml:space="preserve">Rritja e kapaciteteve të burimeve njerëzore dhe transformimi i sistemit të edukimit ushtarak e civil nëpërmjet programeve të integruara dhe gjithëpërfshirëse në përputhje me standardet e NATO-s
</t>
  </si>
  <si>
    <t>Vitet</t>
  </si>
  <si>
    <t xml:space="preserve">Numër personeli i trajnuar/stërvitur
</t>
  </si>
  <si>
    <t xml:space="preserve">Numër ushtarakësh të rinj të trajnuar dhe pranuar kundrejt numrit të aplikimeve
</t>
  </si>
  <si>
    <t xml:space="preserve">Numër personeli që përfundojnë trajnimet dhe kalojnë testet.
</t>
  </si>
  <si>
    <t xml:space="preserve">Numër manualesh të botuara kundrejt planifikimit.
</t>
  </si>
  <si>
    <t xml:space="preserve">Numër kërkimesh shkencore të publikuara kundrejt planifikimit.
</t>
  </si>
  <si>
    <t xml:space="preserve">Numër studimesh të zhvilluara për standardizimin e FA-ve.
</t>
  </si>
  <si>
    <t xml:space="preserve">Numër personeli ushtarakë të gjinisë femra të pranuara në FA.
</t>
  </si>
  <si>
    <t>Kapacitete të afta për trajnimin dhe arsimimin cilësor në Forcat e Armatosura</t>
  </si>
  <si>
    <t>Krijimi i kushteve të përshtatshme për arsimimin, trajnimin, stërvitjen dhe përgatitjen e personelit ushtarak dhe civil të Forcave të Armatosura, përpilimi i bazës mësimore dhe përmirësimi i saj duke u bazuar në doktrinat standarde të aleancës, me qëllim zhvillimin dhe përgatitjen e personelit për të përmbushur misionin kushtetues të Forcave të Armatosura</t>
  </si>
  <si>
    <t>Numër personeli</t>
  </si>
  <si>
    <t>10270</t>
  </si>
  <si>
    <t>Planifikimi, menaxhimi dhe administrimi i detyrimeve financiare per Aministraten e Ministrise se Mbrojtjes, Shtabin i Pergjithshem i Forcave te Armatosura, Atashete Ushtarake, Misioni Ushtarak ne Bruksel, Inisiativat rajonale, Shtabet multinacionale te NATO-s, Stervitjet dhe Aktivitetet e perbashketa, sipas standarteve te  NATO-S</t>
  </si>
  <si>
    <t xml:space="preserve">Blerje mallra Rezerve Shteti </t>
  </si>
  <si>
    <t>Ndërtimi i Muzeut te madh te Forcave te Armatosura</t>
  </si>
  <si>
    <t>18CL201</t>
  </si>
  <si>
    <t>Dizenjimi i uniformave te FA</t>
  </si>
  <si>
    <t>18Cl301</t>
  </si>
  <si>
    <r>
      <t xml:space="preserve">Detajimi i Kostos Totale të </t>
    </r>
    <r>
      <rPr>
        <b/>
        <sz val="8"/>
        <color rgb="FFFF0000"/>
        <rFont val="Garamond"/>
        <family val="1"/>
      </rPr>
      <t xml:space="preserve">Produktit 10 </t>
    </r>
    <r>
      <rPr>
        <b/>
        <sz val="8"/>
        <color theme="1"/>
        <rFont val="Garamond"/>
        <family val="1"/>
      </rPr>
      <t>sipas Artikujve Ekonomikë</t>
    </r>
  </si>
  <si>
    <r>
      <t xml:space="preserve">Detajimi i Kostos Totale të </t>
    </r>
    <r>
      <rPr>
        <b/>
        <sz val="8"/>
        <color rgb="FFFF0000"/>
        <rFont val="Garamond"/>
        <family val="1"/>
      </rPr>
      <t xml:space="preserve">Produktit 11 </t>
    </r>
    <r>
      <rPr>
        <b/>
        <sz val="8"/>
        <color theme="1"/>
        <rFont val="Garamond"/>
        <family val="1"/>
      </rPr>
      <t>sipas Artikujve Ekonomikë</t>
    </r>
  </si>
  <si>
    <r>
      <t xml:space="preserve">Detajimi i Kostos Totale të </t>
    </r>
    <r>
      <rPr>
        <b/>
        <sz val="8"/>
        <color rgb="FFFF0000"/>
        <rFont val="Garamond"/>
        <family val="1"/>
      </rPr>
      <t xml:space="preserve">Produktit 12 </t>
    </r>
    <r>
      <rPr>
        <b/>
        <sz val="8"/>
        <color theme="1"/>
        <rFont val="Garamond"/>
        <family val="1"/>
      </rPr>
      <t>sipas Artikujve Ekonomikë</t>
    </r>
  </si>
  <si>
    <r>
      <t xml:space="preserve">Detajimi i Kostos Totale të </t>
    </r>
    <r>
      <rPr>
        <b/>
        <sz val="8"/>
        <color rgb="FFFF0000"/>
        <rFont val="Garamond"/>
        <family val="1"/>
      </rPr>
      <t>Produktit 14</t>
    </r>
    <r>
      <rPr>
        <b/>
        <sz val="8"/>
        <color theme="1"/>
        <rFont val="Garamond"/>
        <family val="1"/>
      </rPr>
      <t xml:space="preserve"> sipas Artikujve Ekonomikë</t>
    </r>
  </si>
  <si>
    <t>Kosto totale e produktit 16</t>
  </si>
  <si>
    <r>
      <t xml:space="preserve">Detajimi i Kostos Totale të </t>
    </r>
    <r>
      <rPr>
        <b/>
        <sz val="8"/>
        <color rgb="FFFF0000"/>
        <rFont val="Garamond"/>
        <family val="1"/>
      </rPr>
      <t xml:space="preserve">Produktit 20 </t>
    </r>
    <r>
      <rPr>
        <b/>
        <sz val="8"/>
        <color theme="1"/>
        <rFont val="Garamond"/>
        <family val="1"/>
      </rPr>
      <t>sipas Artikujve Ekonomikë</t>
    </r>
  </si>
  <si>
    <r>
      <t xml:space="preserve">Detajimi i Kostos Totale të </t>
    </r>
    <r>
      <rPr>
        <b/>
        <sz val="8"/>
        <color rgb="FFFF0000"/>
        <rFont val="Garamond"/>
        <family val="1"/>
      </rPr>
      <t xml:space="preserve">Produktit 22 </t>
    </r>
    <r>
      <rPr>
        <b/>
        <sz val="8"/>
        <color theme="1"/>
        <rFont val="Garamond"/>
        <family val="1"/>
      </rPr>
      <t>sipas Artikujve Ekonomikë</t>
    </r>
  </si>
  <si>
    <t>Produkti 23</t>
  </si>
  <si>
    <t>Kosto totale e produktit 23</t>
  </si>
  <si>
    <t>Produkti 24</t>
  </si>
  <si>
    <r>
      <t xml:space="preserve">Detajimi i Kostos Totale të </t>
    </r>
    <r>
      <rPr>
        <b/>
        <sz val="8"/>
        <color rgb="FFFF0000"/>
        <rFont val="Garamond"/>
        <family val="1"/>
      </rPr>
      <t xml:space="preserve">Produktit 24 </t>
    </r>
    <r>
      <rPr>
        <b/>
        <sz val="8"/>
        <color theme="1"/>
        <rFont val="Garamond"/>
        <family val="1"/>
      </rPr>
      <t>sipas Artikujve Ekonomikë</t>
    </r>
  </si>
  <si>
    <t>Kosto totale e produktit 24</t>
  </si>
  <si>
    <t>Produkti 25</t>
  </si>
  <si>
    <t>Rikonstruksion i IGJIU</t>
  </si>
  <si>
    <t>18CI401</t>
  </si>
  <si>
    <t>Kosto totale e produktit 25</t>
  </si>
  <si>
    <t>Produkti 26</t>
  </si>
  <si>
    <t>Ndertimi I depos se karburantit</t>
  </si>
  <si>
    <t>18CI402</t>
  </si>
  <si>
    <t>Produkti 27</t>
  </si>
  <si>
    <t>Blerje e pajisjes se pastrimit kimik per uniformat e ceremonialit te FA</t>
  </si>
  <si>
    <t>18CI501</t>
  </si>
  <si>
    <t xml:space="preserve"> Pajisje e  pastrimit kimik per uniformat e ceremonialit te FA</t>
  </si>
  <si>
    <t>pajisje</t>
  </si>
  <si>
    <t>Kosto totale e produktit 27</t>
  </si>
  <si>
    <r>
      <t xml:space="preserve">Produkti 1                  </t>
    </r>
    <r>
      <rPr>
        <b/>
        <sz val="10"/>
        <color rgb="FFFF0000"/>
        <rFont val="Times New Roman"/>
        <family val="1"/>
      </rPr>
      <t xml:space="preserve">  91704AA</t>
    </r>
  </si>
  <si>
    <r>
      <rPr>
        <b/>
        <sz val="8"/>
        <rFont val="Times New Roman"/>
        <family val="1"/>
      </rPr>
      <t xml:space="preserve">Produkti 2  </t>
    </r>
    <r>
      <rPr>
        <b/>
        <sz val="8"/>
        <color rgb="FFFF0000"/>
        <rFont val="Times New Roman"/>
        <family val="1"/>
      </rPr>
      <t xml:space="preserve">                   91704 AC </t>
    </r>
  </si>
  <si>
    <r>
      <rPr>
        <b/>
        <sz val="8"/>
        <rFont val="Times New Roman"/>
        <family val="1"/>
      </rPr>
      <t xml:space="preserve">Produkti 3                 </t>
    </r>
    <r>
      <rPr>
        <b/>
        <sz val="8"/>
        <color rgb="FFFF0000"/>
        <rFont val="Times New Roman"/>
        <family val="1"/>
      </rPr>
      <t xml:space="preserve">  91704 AD </t>
    </r>
  </si>
  <si>
    <t>Kosto totale Produktit 19</t>
  </si>
  <si>
    <t xml:space="preserve">602. Mallrat dhe Shërbimet </t>
  </si>
  <si>
    <r>
      <t xml:space="preserve">Detajimi i Kostos Totale të </t>
    </r>
    <r>
      <rPr>
        <b/>
        <sz val="8"/>
        <color rgb="FFFF0000"/>
        <rFont val="Garamond"/>
        <family val="1"/>
      </rPr>
      <t xml:space="preserve">Produktit 4 </t>
    </r>
    <r>
      <rPr>
        <b/>
        <sz val="8"/>
        <color theme="1"/>
        <rFont val="Garamond"/>
        <family val="1"/>
      </rPr>
      <t>sipas Artikujve Ekonomikë</t>
    </r>
  </si>
  <si>
    <r>
      <t xml:space="preserve">Detajimi i Kostos Totale të </t>
    </r>
    <r>
      <rPr>
        <b/>
        <sz val="8"/>
        <color rgb="FFFF0000"/>
        <rFont val="Garamond"/>
        <family val="1"/>
      </rPr>
      <t xml:space="preserve">Produktit 5 </t>
    </r>
    <r>
      <rPr>
        <b/>
        <sz val="8"/>
        <color theme="1"/>
        <rFont val="Garamond"/>
        <family val="1"/>
      </rPr>
      <t>sipas Artikujve Ekonomikë</t>
    </r>
  </si>
  <si>
    <t>Sisteme biometrik ne FA integruar me projektin ID te kartave te ushtarakut</t>
  </si>
  <si>
    <t xml:space="preserve">Rikonstruksion Administrata  e SUT </t>
  </si>
  <si>
    <t xml:space="preserve">Mobilim bashkekohor per SUT </t>
  </si>
  <si>
    <t xml:space="preserve"> Furnizim Vendosje ashensori per komplet sherbimet mjekesore qe afron SUT per plotesimin e akreditimit eshte dhe ndarja e ashensoreve per perdorim pacientesh dhe per perdorim jo pacienteveve dhe per kete qellim duhen 5 ashensore ne total qe I perkasin sherbimit te urgjences , dhe kembes diabetike.</t>
  </si>
  <si>
    <t>Kosto totale Produktit 7</t>
  </si>
  <si>
    <r>
      <t xml:space="preserve">Detajimi i Kostos Totale të </t>
    </r>
    <r>
      <rPr>
        <b/>
        <sz val="8"/>
        <color indexed="10"/>
        <rFont val="Times New Roman"/>
        <family val="1"/>
      </rPr>
      <t xml:space="preserve">Produkti  8 </t>
    </r>
    <r>
      <rPr>
        <b/>
        <sz val="8"/>
        <color indexed="8"/>
        <rFont val="Times New Roman"/>
        <family val="1"/>
      </rPr>
      <t>sipas Artikujve Ekonomikë</t>
    </r>
  </si>
  <si>
    <r>
      <t xml:space="preserve">Detajimi i Kostos Totale të </t>
    </r>
    <r>
      <rPr>
        <b/>
        <sz val="8"/>
        <color indexed="10"/>
        <rFont val="Times New Roman"/>
        <family val="1"/>
      </rPr>
      <t xml:space="preserve">Produkti 9  </t>
    </r>
    <r>
      <rPr>
        <b/>
        <sz val="8"/>
        <color indexed="8"/>
        <rFont val="Times New Roman"/>
        <family val="1"/>
      </rPr>
      <t>sipas Artikujve Ekonomikë</t>
    </r>
  </si>
  <si>
    <t>Kosto totale Produktit 9</t>
  </si>
  <si>
    <r>
      <t xml:space="preserve">Detajimi i Kostos Totale të </t>
    </r>
    <r>
      <rPr>
        <b/>
        <sz val="8"/>
        <color indexed="10"/>
        <rFont val="Times New Roman"/>
        <family val="1"/>
      </rPr>
      <t xml:space="preserve">Produkti 10 </t>
    </r>
    <r>
      <rPr>
        <b/>
        <sz val="8"/>
        <color indexed="8"/>
        <rFont val="Times New Roman"/>
        <family val="1"/>
      </rPr>
      <t>sipas Artikujve Ekonomikë</t>
    </r>
  </si>
  <si>
    <t xml:space="preserve">Kosto totale Produktit 13 </t>
  </si>
  <si>
    <r>
      <t xml:space="preserve">Detajimi i Kostos Totale të </t>
    </r>
    <r>
      <rPr>
        <b/>
        <sz val="8"/>
        <color indexed="10"/>
        <rFont val="Times New Roman"/>
        <family val="1"/>
      </rPr>
      <t>Produkti 14</t>
    </r>
    <r>
      <rPr>
        <b/>
        <sz val="8"/>
        <color indexed="8"/>
        <rFont val="Times New Roman"/>
        <family val="1"/>
      </rPr>
      <t>sipas Artikujve Ekonomikë</t>
    </r>
  </si>
  <si>
    <t>Kosto totale Produktit 14</t>
  </si>
  <si>
    <r>
      <t xml:space="preserve">Detajimi i Kostos Totale të </t>
    </r>
    <r>
      <rPr>
        <b/>
        <sz val="8"/>
        <color indexed="10"/>
        <rFont val="Times New Roman"/>
        <family val="1"/>
      </rPr>
      <t>Produkti 16</t>
    </r>
    <r>
      <rPr>
        <b/>
        <sz val="8"/>
        <color indexed="8"/>
        <rFont val="Times New Roman"/>
        <family val="1"/>
      </rPr>
      <t>sipas Artikujve Ekonomikë</t>
    </r>
  </si>
  <si>
    <r>
      <t xml:space="preserve">Detajimi i Kostos Totale të </t>
    </r>
    <r>
      <rPr>
        <b/>
        <sz val="8"/>
        <color indexed="10"/>
        <rFont val="Times New Roman"/>
        <family val="1"/>
      </rPr>
      <t xml:space="preserve">Produkti 18 </t>
    </r>
    <r>
      <rPr>
        <b/>
        <sz val="8"/>
        <color indexed="8"/>
        <rFont val="Times New Roman"/>
        <family val="1"/>
      </rPr>
      <t>sipas Artikujve Ekonomikë</t>
    </r>
  </si>
  <si>
    <t>Kosto totale Produktit 2</t>
  </si>
  <si>
    <t xml:space="preserve">Kosto totale Produktit 3 </t>
  </si>
  <si>
    <t>Produkti 28</t>
  </si>
  <si>
    <t>Produkti 29</t>
  </si>
  <si>
    <t>Kosto totale e produktit 29</t>
  </si>
  <si>
    <t>Produkti 30</t>
  </si>
  <si>
    <t>Produkti 31</t>
  </si>
  <si>
    <t>Kosto totale e produktit 31</t>
  </si>
  <si>
    <t>Produkti 32</t>
  </si>
  <si>
    <t>Kosto totale e produktit 32</t>
  </si>
  <si>
    <t>Produkti 33</t>
  </si>
  <si>
    <t>Kodi i Projektit sipas listes se investimeve18CI601</t>
  </si>
  <si>
    <t>Përmirësimi I kushteve të akomodimit të kursanteve dhe rritja e sigurisë së objektit.</t>
  </si>
  <si>
    <t>Objekte te rikostruktruktuara dhe nderhyrje infrastrukturore në Garnizonin e Shkolles seTrupes  Bunavijë</t>
  </si>
  <si>
    <t>Krijimin të kushteve të nevojshme të punës dhe zhvillimin e procesit proces mësimor pasi do të hapet programi  Bachelor për Mbrojtjen dhe Sigurinë.</t>
  </si>
  <si>
    <t>Ngritja e Akademise se FA, si dhe përmirësimi I kushteve të akomodimit për kursantet , studentet dhe per punonjësit.</t>
  </si>
  <si>
    <t>Pajisje per togen EOD</t>
  </si>
  <si>
    <t>Komplet kerkim shpetimi</t>
  </si>
  <si>
    <t>Pajisje per laboratorin qendror te FA</t>
  </si>
  <si>
    <r>
      <t xml:space="preserve">Detajimi i Kostos Totale të </t>
    </r>
    <r>
      <rPr>
        <b/>
        <sz val="8"/>
        <color rgb="FFFF0000"/>
        <rFont val="Garamond"/>
        <family val="1"/>
      </rPr>
      <t xml:space="preserve">Produktit 13 </t>
    </r>
    <r>
      <rPr>
        <b/>
        <sz val="8"/>
        <color theme="1"/>
        <rFont val="Garamond"/>
        <family val="1"/>
      </rPr>
      <t>sipas Artikujve Ekonomikë</t>
    </r>
  </si>
  <si>
    <t>Pajisje me programe kompjuterike , kompjutera , servera dhe pajisje printyese per sektoret e IGJIU</t>
  </si>
  <si>
    <t xml:space="preserve"> cope</t>
  </si>
  <si>
    <r>
      <t xml:space="preserve">Detajimi i Kostos Totale të </t>
    </r>
    <r>
      <rPr>
        <b/>
        <sz val="8"/>
        <color rgb="FFFF0000"/>
        <rFont val="Garamond"/>
        <family val="1"/>
      </rPr>
      <t xml:space="preserve">Produktit 15 </t>
    </r>
    <r>
      <rPr>
        <b/>
        <sz val="8"/>
        <color theme="1"/>
        <rFont val="Garamond"/>
        <family val="1"/>
      </rPr>
      <t>sipas Artikujve Ekonomikë</t>
    </r>
  </si>
  <si>
    <r>
      <t xml:space="preserve">Detajimi i Kostos Totale të </t>
    </r>
    <r>
      <rPr>
        <b/>
        <sz val="8"/>
        <color rgb="FFFF0000"/>
        <rFont val="Garamond"/>
        <family val="1"/>
      </rPr>
      <t xml:space="preserve">Produktit 16 </t>
    </r>
    <r>
      <rPr>
        <b/>
        <sz val="8"/>
        <color theme="1"/>
        <rFont val="Garamond"/>
        <family val="1"/>
      </rPr>
      <t>sipas Artikujve Ekonomikë</t>
    </r>
  </si>
  <si>
    <r>
      <t xml:space="preserve">Detajimi i Kostos Totale të </t>
    </r>
    <r>
      <rPr>
        <b/>
        <sz val="8"/>
        <color rgb="FFFF0000"/>
        <rFont val="Garamond"/>
        <family val="1"/>
      </rPr>
      <t>Produktit 17</t>
    </r>
    <r>
      <rPr>
        <b/>
        <sz val="8"/>
        <color theme="1"/>
        <rFont val="Garamond"/>
        <family val="1"/>
      </rPr>
      <t xml:space="preserve"> sipas Artikujve Ekonomikë</t>
    </r>
  </si>
  <si>
    <r>
      <t xml:space="preserve">Detajimi i Kostos Totale të </t>
    </r>
    <r>
      <rPr>
        <b/>
        <sz val="8"/>
        <color rgb="FFFF0000"/>
        <rFont val="Garamond"/>
        <family val="1"/>
      </rPr>
      <t>Produktit 18</t>
    </r>
    <r>
      <rPr>
        <b/>
        <sz val="8"/>
        <color theme="1"/>
        <rFont val="Garamond"/>
        <family val="1"/>
      </rPr>
      <t xml:space="preserve"> sipas Artikujve Ekonomikë</t>
    </r>
  </si>
  <si>
    <r>
      <t xml:space="preserve">Detajimi i Kostos Totale të </t>
    </r>
    <r>
      <rPr>
        <b/>
        <sz val="8"/>
        <color rgb="FFFF0000"/>
        <rFont val="Garamond"/>
        <family val="1"/>
      </rPr>
      <t>Produktit 19</t>
    </r>
    <r>
      <rPr>
        <b/>
        <sz val="8"/>
        <color theme="1"/>
        <rFont val="Garamond"/>
        <family val="1"/>
      </rPr>
      <t xml:space="preserve"> sipas Artikujve Ekonomikë</t>
    </r>
  </si>
  <si>
    <t>Pajisje per laboratorin kriminalistik</t>
  </si>
  <si>
    <t>Komplet</t>
  </si>
  <si>
    <t>Pajisje dhe softe per permiresimin e sistemit ne AISM</t>
  </si>
  <si>
    <r>
      <t xml:space="preserve">Detajimi i Kostos Totale të </t>
    </r>
    <r>
      <rPr>
        <b/>
        <sz val="8"/>
        <color rgb="FFFF0000"/>
        <rFont val="Garamond"/>
        <family val="1"/>
      </rPr>
      <t>Produktit 21 s</t>
    </r>
    <r>
      <rPr>
        <b/>
        <sz val="8"/>
        <color theme="1"/>
        <rFont val="Garamond"/>
        <family val="1"/>
      </rPr>
      <t>ipas Artikujve Ekonomikë</t>
    </r>
  </si>
  <si>
    <t>Upgrande i sistemit ne AISM</t>
  </si>
  <si>
    <t>Sistem</t>
  </si>
  <si>
    <r>
      <t xml:space="preserve">Detajimi i Kostos Totale të </t>
    </r>
    <r>
      <rPr>
        <b/>
        <sz val="8"/>
        <color rgb="FFFF0000"/>
        <rFont val="Garamond"/>
        <family val="1"/>
      </rPr>
      <t>Produktit 23</t>
    </r>
    <r>
      <rPr>
        <b/>
        <sz val="8"/>
        <color theme="1"/>
        <rFont val="Garamond"/>
        <family val="1"/>
      </rPr>
      <t>sipas Artikujve Ekonomikë</t>
    </r>
  </si>
  <si>
    <r>
      <t xml:space="preserve">Detajimi i Kostos Totale të </t>
    </r>
    <r>
      <rPr>
        <b/>
        <sz val="8"/>
        <color rgb="FFFF0000"/>
        <rFont val="Garamond"/>
        <family val="1"/>
      </rPr>
      <t xml:space="preserve">Produktit 25 </t>
    </r>
    <r>
      <rPr>
        <b/>
        <sz val="8"/>
        <color theme="1"/>
        <rFont val="Garamond"/>
        <family val="1"/>
      </rPr>
      <t>sipas Artikujve Ekonomikë</t>
    </r>
  </si>
  <si>
    <r>
      <t xml:space="preserve">Detajimi i Kostos Totale të </t>
    </r>
    <r>
      <rPr>
        <b/>
        <sz val="8"/>
        <color rgb="FFFF0000"/>
        <rFont val="Garamond"/>
        <family val="1"/>
      </rPr>
      <t xml:space="preserve">Produktit 26 </t>
    </r>
    <r>
      <rPr>
        <b/>
        <sz val="8"/>
        <color theme="1"/>
        <rFont val="Garamond"/>
        <family val="1"/>
      </rPr>
      <t>sipas Artikujve Ekonomikë</t>
    </r>
  </si>
  <si>
    <t>Kosto totale e produkti 26</t>
  </si>
  <si>
    <r>
      <t xml:space="preserve">Detajimi i Kostos Totale të </t>
    </r>
    <r>
      <rPr>
        <b/>
        <sz val="8"/>
        <color rgb="FFFF0000"/>
        <rFont val="Garamond"/>
        <family val="1"/>
      </rPr>
      <t xml:space="preserve">Produktit 27 </t>
    </r>
    <r>
      <rPr>
        <b/>
        <sz val="8"/>
        <color theme="1"/>
        <rFont val="Garamond"/>
        <family val="1"/>
      </rPr>
      <t>sipas Artikujve Ekonomikë</t>
    </r>
  </si>
  <si>
    <t>Projekte per mbeshtetjen me burime ushqimi elektrik BUE</t>
  </si>
  <si>
    <r>
      <t xml:space="preserve">Detajimi i Kostos Totale të </t>
    </r>
    <r>
      <rPr>
        <b/>
        <sz val="8"/>
        <color rgb="FFFF0000"/>
        <rFont val="Garamond"/>
        <family val="1"/>
      </rPr>
      <t xml:space="preserve">Produktit 28 </t>
    </r>
    <r>
      <rPr>
        <b/>
        <sz val="8"/>
        <color theme="1"/>
        <rFont val="Garamond"/>
        <family val="1"/>
      </rPr>
      <t>sipas Artikujve Ekonomikë</t>
    </r>
  </si>
  <si>
    <r>
      <t xml:space="preserve">Detajimi i Kostos Totale të </t>
    </r>
    <r>
      <rPr>
        <b/>
        <sz val="8"/>
        <color rgb="FFFF0000"/>
        <rFont val="Garamond"/>
        <family val="1"/>
      </rPr>
      <t>Produktit 29</t>
    </r>
    <r>
      <rPr>
        <b/>
        <sz val="8"/>
        <color theme="1"/>
        <rFont val="Garamond"/>
        <family val="1"/>
      </rPr>
      <t xml:space="preserve"> sipas Artikujve Ekonomikë</t>
    </r>
  </si>
  <si>
    <r>
      <t xml:space="preserve">Detajimi i Kostos Totale të </t>
    </r>
    <r>
      <rPr>
        <b/>
        <sz val="8"/>
        <color rgb="FFFF0000"/>
        <rFont val="Garamond"/>
        <family val="1"/>
      </rPr>
      <t xml:space="preserve">Produktit 30 </t>
    </r>
    <r>
      <rPr>
        <b/>
        <sz val="8"/>
        <color theme="1"/>
        <rFont val="Garamond"/>
        <family val="1"/>
      </rPr>
      <t>sipas Artikujve Ekonomikë</t>
    </r>
  </si>
  <si>
    <r>
      <t xml:space="preserve">Detajimi i Kostos Totale të </t>
    </r>
    <r>
      <rPr>
        <b/>
        <sz val="8"/>
        <color rgb="FFFF0000"/>
        <rFont val="Garamond"/>
        <family val="1"/>
      </rPr>
      <t>Produktit 31</t>
    </r>
    <r>
      <rPr>
        <b/>
        <sz val="8"/>
        <color theme="1"/>
        <rFont val="Garamond"/>
        <family val="1"/>
      </rPr>
      <t xml:space="preserve"> sipas Artikujve Ekonomikë</t>
    </r>
  </si>
  <si>
    <r>
      <t xml:space="preserve">Detajimi i Kostos Totale të </t>
    </r>
    <r>
      <rPr>
        <b/>
        <sz val="8"/>
        <color rgb="FFFF0000"/>
        <rFont val="Garamond"/>
        <family val="1"/>
      </rPr>
      <t xml:space="preserve">Produktit 32 </t>
    </r>
    <r>
      <rPr>
        <b/>
        <sz val="8"/>
        <color theme="1"/>
        <rFont val="Garamond"/>
        <family val="1"/>
      </rPr>
      <t>sipas Artikujve Ekonomikë</t>
    </r>
  </si>
  <si>
    <r>
      <t xml:space="preserve">Detajimi i Kostos Totale të </t>
    </r>
    <r>
      <rPr>
        <b/>
        <sz val="8"/>
        <color rgb="FFFF0000"/>
        <rFont val="Garamond"/>
        <family val="1"/>
      </rPr>
      <t xml:space="preserve">Produktit 33 </t>
    </r>
    <r>
      <rPr>
        <b/>
        <sz val="8"/>
        <color theme="1"/>
        <rFont val="Garamond"/>
        <family val="1"/>
      </rPr>
      <t>sipas Artikujve Ekonomikë</t>
    </r>
  </si>
  <si>
    <t>Kosto totale e produktit 30</t>
  </si>
  <si>
    <t>Kosto totale e produkti 7</t>
  </si>
  <si>
    <t>numër projekti</t>
  </si>
  <si>
    <t>Numër pajisjesh</t>
  </si>
  <si>
    <t>Realizimi i  s  blerjes se dy  SOFT WARE  dhe pajisje për dhomen e monitorimit te blera me  bashkefinancim  (kap.02).</t>
  </si>
  <si>
    <t>Permiresimii kapaciteteve logjistike dhe operacionale si dhe rritja e shkallës së performances së administratës të  IGJEUM dhe  AKMC</t>
  </si>
  <si>
    <t>Mbrojtja e jetes njerzore, prones, trashigimise kulturore dhe pyetje ndaj zjarrit</t>
  </si>
  <si>
    <t>Kosto totale e produkti</t>
  </si>
  <si>
    <t xml:space="preserve">Produkti </t>
  </si>
  <si>
    <t xml:space="preserve">Kosto totale e produkti </t>
  </si>
  <si>
    <t>Kosto totale e produkti 3</t>
  </si>
  <si>
    <t>Politikat Ekzistuese në Përputhje me Tavanet Indikative Buxhetore</t>
  </si>
  <si>
    <t>Mbeshtetje Sociale për Ushtarakët</t>
  </si>
  <si>
    <t>Per trajtim te vecante te ushtarakeve ne rezerve dhe ne lirim,trajtim te vecante te ushtarakeve te nendeteseve ne pension  dhe piloteve fluturues ne pension</t>
  </si>
  <si>
    <t>e pandryshuar</t>
  </si>
  <si>
    <t>Trajtim te vecante te ushtarakeve te nendeteseve ne pension  dhe piloteve fluturues ne pension</t>
  </si>
  <si>
    <t xml:space="preserve">Mobilimi sipas standarteve bashkekohore si per sherbimet  administrative dhe mjekesore per SUT </t>
  </si>
  <si>
    <r>
      <t xml:space="preserve">Detajimi i Kostos Totale të </t>
    </r>
    <r>
      <rPr>
        <b/>
        <sz val="8"/>
        <color indexed="10"/>
        <rFont val="Times New Roman"/>
        <family val="1"/>
      </rPr>
      <t xml:space="preserve">Produkti 12 </t>
    </r>
    <r>
      <rPr>
        <b/>
        <sz val="8"/>
        <color indexed="8"/>
        <rFont val="Times New Roman"/>
        <family val="1"/>
      </rPr>
      <t>sipas Artikujve Ekonomikë</t>
    </r>
  </si>
  <si>
    <t xml:space="preserve">Programi Forca e Luftimit </t>
  </si>
  <si>
    <t xml:space="preserve">Për një forcë luftimi operacionale, të mirë stërvitur, profesionale edhe në përputhshmëri me standardet e NATO-s.  </t>
  </si>
  <si>
    <t>Niveli i aftësië mbrojtëse Kombëtare</t>
  </si>
  <si>
    <t>Emërtimi i Treguesit 2</t>
  </si>
  <si>
    <t>Emërtimi i Treguesit x (shto tregues sipas rastit)</t>
  </si>
  <si>
    <t>Mbajtaj në gadishmeri dhe përmiresimi i kapaciteteve Operacional të Forcës Toksore</t>
  </si>
  <si>
    <t>Trend rrites</t>
  </si>
  <si>
    <t>Niveli e kompletimit me personel</t>
  </si>
  <si>
    <t>Pe-3</t>
  </si>
  <si>
    <t>Pe-2</t>
  </si>
  <si>
    <t>Pj-3</t>
  </si>
  <si>
    <t>Pj-2</t>
  </si>
  <si>
    <t>Niveli i trajnimit</t>
  </si>
  <si>
    <t>S-2</t>
  </si>
  <si>
    <t>S-1</t>
  </si>
  <si>
    <t>Përqindja e grave në forcat tokësore</t>
  </si>
  <si>
    <t>Forca Toksore në gadishmëri dhe operacionale</t>
  </si>
  <si>
    <t>Numri i forcave, mjeteve dhe armatim në përdorim</t>
  </si>
  <si>
    <t>Numri personeli Forcave Toksore</t>
  </si>
  <si>
    <t>Kontigjent ushtarake në mision paqeruajtese jashte vendit</t>
  </si>
  <si>
    <t>Angazhimi i Forces te Armatosura ne misione paqeruajtese jashte vendit me personel, pajisje dhe armatim.</t>
  </si>
  <si>
    <t>nr. Personeli</t>
  </si>
  <si>
    <r>
      <t>Detajimi i Kostos Totale të</t>
    </r>
    <r>
      <rPr>
        <b/>
        <sz val="9"/>
        <color rgb="FFFF0000"/>
        <rFont val="Garamond"/>
        <family val="1"/>
      </rPr>
      <t xml:space="preserve"> Produktit 2 </t>
    </r>
    <r>
      <rPr>
        <b/>
        <sz val="9"/>
        <color theme="1"/>
        <rFont val="Garamond"/>
        <family val="1"/>
      </rPr>
      <t>sipas Artikujve Ekonomikë</t>
    </r>
  </si>
  <si>
    <r>
      <rPr>
        <b/>
        <sz val="9"/>
        <color rgb="FFFF0000"/>
        <rFont val="Garamond"/>
        <family val="1"/>
      </rPr>
      <t>Produkti 3</t>
    </r>
    <r>
      <rPr>
        <sz val="9"/>
        <color theme="1"/>
        <rFont val="Garamond"/>
        <family val="1"/>
      </rPr>
      <t>(shto produkte sipas rastit)</t>
    </r>
  </si>
  <si>
    <r>
      <t>Detajimi i Kostos Totale të</t>
    </r>
    <r>
      <rPr>
        <b/>
        <sz val="9"/>
        <color rgb="FFFF0000"/>
        <rFont val="Garamond"/>
        <family val="1"/>
      </rPr>
      <t xml:space="preserve"> Produktit X </t>
    </r>
    <r>
      <rPr>
        <b/>
        <sz val="9"/>
        <color theme="1"/>
        <rFont val="Garamond"/>
        <family val="1"/>
      </rPr>
      <t>sipas Artikujve Ekonomikë</t>
    </r>
  </si>
  <si>
    <r>
      <t xml:space="preserve">Detajimi i Kostos Totale të </t>
    </r>
    <r>
      <rPr>
        <b/>
        <sz val="9"/>
        <color rgb="FFFF0000"/>
        <rFont val="Garamond"/>
        <family val="1"/>
      </rPr>
      <t xml:space="preserve">Produktit 1 </t>
    </r>
    <r>
      <rPr>
        <b/>
        <sz val="9"/>
        <color theme="1"/>
        <rFont val="Garamond"/>
        <family val="1"/>
      </rPr>
      <t>sipas Artikujve Ekonomikë</t>
    </r>
  </si>
  <si>
    <r>
      <t xml:space="preserve">Detajimi i Kostos Totale të </t>
    </r>
    <r>
      <rPr>
        <b/>
        <sz val="9"/>
        <color rgb="FFFF0000"/>
        <rFont val="Garamond"/>
        <family val="1"/>
      </rPr>
      <t xml:space="preserve">Produktit 2 </t>
    </r>
    <r>
      <rPr>
        <b/>
        <sz val="9"/>
        <color theme="1"/>
        <rFont val="Garamond"/>
        <family val="1"/>
      </rPr>
      <t>sipas Artikujve Ekonomikë</t>
    </r>
  </si>
  <si>
    <r>
      <t xml:space="preserve">Detajimi i Kostos Totale të </t>
    </r>
    <r>
      <rPr>
        <b/>
        <sz val="9"/>
        <color rgb="FFFF0000"/>
        <rFont val="Garamond"/>
        <family val="1"/>
      </rPr>
      <t xml:space="preserve">Produktit 1&amp;2 …X </t>
    </r>
    <r>
      <rPr>
        <b/>
        <sz val="9"/>
        <color theme="1"/>
        <rFont val="Garamond"/>
        <family val="1"/>
      </rPr>
      <t>sipas Artikujve Ekonomikë</t>
    </r>
  </si>
  <si>
    <r>
      <t xml:space="preserve">Detajimi i Kostos Totale të </t>
    </r>
    <r>
      <rPr>
        <b/>
        <sz val="9"/>
        <color rgb="FFFF0000"/>
        <rFont val="Garamond"/>
        <family val="1"/>
      </rPr>
      <t>Produktit X</t>
    </r>
    <r>
      <rPr>
        <b/>
        <sz val="9"/>
        <color theme="1"/>
        <rFont val="Garamond"/>
        <family val="1"/>
      </rPr>
      <t xml:space="preserve"> sipas Artikujve Ekonomikë</t>
    </r>
  </si>
  <si>
    <t xml:space="preserve">Modernizim i Forces Toksore
</t>
  </si>
  <si>
    <t>Armatim i Lehte, Municione dhe Aksesore, makineri e pajisje</t>
  </si>
  <si>
    <t>M170424</t>
  </si>
  <si>
    <t>Modernizimi i Forces Toksore me Armatim i Lehte, Municione dhe Aksesore, makineri e pajisje</t>
  </si>
  <si>
    <t>projekt</t>
  </si>
  <si>
    <r>
      <t xml:space="preserve">Detajimi i Kostos Totale të </t>
    </r>
    <r>
      <rPr>
        <b/>
        <sz val="9"/>
        <color rgb="FFFF0000"/>
        <rFont val="Garamond"/>
        <family val="1"/>
      </rPr>
      <t xml:space="preserve">Produktit 3 </t>
    </r>
    <r>
      <rPr>
        <b/>
        <sz val="9"/>
        <color theme="1"/>
        <rFont val="Garamond"/>
        <family val="1"/>
      </rPr>
      <t>sipas Artikujve Ekonomikë</t>
    </r>
  </si>
  <si>
    <t>Rikonstruksion i depove të kazermim-veshmbathjes qendër, 1004</t>
  </si>
  <si>
    <t>M170496</t>
  </si>
  <si>
    <t xml:space="preserve">Rikonstruksion i depove të kazermim-veshmbathjes qendër, 1004  </t>
  </si>
  <si>
    <r>
      <t xml:space="preserve">Detajimi i Kostos Totale të </t>
    </r>
    <r>
      <rPr>
        <b/>
        <sz val="9"/>
        <color rgb="FFFF0000"/>
        <rFont val="Garamond"/>
        <family val="1"/>
      </rPr>
      <t xml:space="preserve">Produktit 4 </t>
    </r>
    <r>
      <rPr>
        <b/>
        <sz val="9"/>
        <color theme="1"/>
        <rFont val="Garamond"/>
        <family val="1"/>
      </rPr>
      <t>sipas Artikujve Ekonomikë</t>
    </r>
  </si>
  <si>
    <t>Kosto totale e produkti 4</t>
  </si>
  <si>
    <t>Rikonstruksion i depove të A-M Zall Herr</t>
  </si>
  <si>
    <t>M170497</t>
  </si>
  <si>
    <r>
      <t xml:space="preserve">Detajimi i Kostos Totale të </t>
    </r>
    <r>
      <rPr>
        <b/>
        <sz val="9"/>
        <color rgb="FFFF0000"/>
        <rFont val="Garamond"/>
        <family val="1"/>
      </rPr>
      <t xml:space="preserve">Produktit 5 </t>
    </r>
    <r>
      <rPr>
        <b/>
        <sz val="9"/>
        <color theme="1"/>
        <rFont val="Garamond"/>
        <family val="1"/>
      </rPr>
      <t>sipas Artikujve Ekonomikë</t>
    </r>
  </si>
  <si>
    <t xml:space="preserve">Ndertim rrethimi te  1040,1050 dhe rikonstruksion i V/R </t>
  </si>
  <si>
    <t>M170498</t>
  </si>
  <si>
    <t>ml</t>
  </si>
  <si>
    <r>
      <t xml:space="preserve">Detajimi i Kostos Totale të </t>
    </r>
    <r>
      <rPr>
        <b/>
        <sz val="9"/>
        <color rgb="FFFF0000"/>
        <rFont val="Garamond"/>
        <family val="1"/>
      </rPr>
      <t>Produktit 6</t>
    </r>
    <r>
      <rPr>
        <b/>
        <sz val="9"/>
        <color theme="1"/>
        <rFont val="Garamond"/>
        <family val="1"/>
      </rPr>
      <t xml:space="preserve"> sipas Artikujve Ekonomikë</t>
    </r>
  </si>
  <si>
    <t xml:space="preserve">Pajisje te komunikimit taktik me radio(nje kanaleshe) per Grup-Batalionin  </t>
  </si>
  <si>
    <t>M170499</t>
  </si>
  <si>
    <t xml:space="preserve"> </t>
  </si>
  <si>
    <r>
      <t xml:space="preserve">Detajimi i Kostos Totale të </t>
    </r>
    <r>
      <rPr>
        <b/>
        <sz val="9"/>
        <color rgb="FFFF0000"/>
        <rFont val="Garamond"/>
        <family val="1"/>
      </rPr>
      <t>Produktit 7</t>
    </r>
    <r>
      <rPr>
        <b/>
        <sz val="9"/>
        <color theme="1"/>
        <rFont val="Garamond"/>
        <family val="1"/>
      </rPr>
      <t xml:space="preserve"> sipas Artikujve Ekonomikë</t>
    </r>
  </si>
  <si>
    <t xml:space="preserve">Ndwrtime dhe rikonstruksione
</t>
  </si>
  <si>
    <t>Ndertim parku per mjetet e blinduara (prona nr.157, objektet 39,40,41)</t>
  </si>
  <si>
    <t xml:space="preserve">Siperfaqe e ndwrtuar dhe e rikonstruktuar  </t>
  </si>
  <si>
    <r>
      <t>m</t>
    </r>
    <r>
      <rPr>
        <sz val="9"/>
        <color rgb="FFFF0000"/>
        <rFont val="Garamond"/>
        <family val="1"/>
        <charset val="238"/>
      </rPr>
      <t>²</t>
    </r>
  </si>
  <si>
    <r>
      <t xml:space="preserve">Detajimi i Kostos Totale të </t>
    </r>
    <r>
      <rPr>
        <b/>
        <sz val="9"/>
        <color rgb="FFFF0000"/>
        <rFont val="Garamond"/>
        <family val="1"/>
      </rPr>
      <t>Produktit 8</t>
    </r>
    <r>
      <rPr>
        <b/>
        <sz val="9"/>
        <color theme="1"/>
        <rFont val="Garamond"/>
        <family val="1"/>
      </rPr>
      <t xml:space="preserve"> sipas Artikujve Ekonomikë</t>
    </r>
  </si>
  <si>
    <t>Ndertim I depove te armatimit garnizoni Babrru, prona nr,.165 objekti nr.14</t>
  </si>
  <si>
    <t>Ndertim I depove te armatimit garnizoni Babrru</t>
  </si>
  <si>
    <r>
      <t xml:space="preserve">Detajimi i Kostos Totale të </t>
    </r>
    <r>
      <rPr>
        <b/>
        <sz val="9"/>
        <color rgb="FFFF0000"/>
        <rFont val="Garamond"/>
        <family val="1"/>
      </rPr>
      <t xml:space="preserve">Produktit 9 </t>
    </r>
    <r>
      <rPr>
        <b/>
        <sz val="9"/>
        <color theme="1"/>
        <rFont val="Garamond"/>
        <family val="1"/>
      </rPr>
      <t>sipas Artikujve Ekonomikë</t>
    </r>
  </si>
  <si>
    <t>Kontrolli</t>
  </si>
  <si>
    <t>Rikonstruksion I objekteve ndertimore , garnizoni Qender KFT , prona nr.157</t>
  </si>
  <si>
    <r>
      <t xml:space="preserve">Detajimi i Kostos Totale të </t>
    </r>
    <r>
      <rPr>
        <b/>
        <sz val="9"/>
        <color rgb="FFFF0000"/>
        <rFont val="Garamond"/>
        <family val="1"/>
      </rPr>
      <t xml:space="preserve">Produktit 10 </t>
    </r>
    <r>
      <rPr>
        <b/>
        <sz val="9"/>
        <color theme="1"/>
        <rFont val="Garamond"/>
        <family val="1"/>
      </rPr>
      <t>sipas Artikujve Ekonomikë</t>
    </r>
  </si>
  <si>
    <t>Kosto totale e produktit10</t>
  </si>
  <si>
    <t>Ndertim pike furnizimi me karburant, Garnizoni Poshnje, Prona 1040</t>
  </si>
  <si>
    <t>Ndertim pike furnizimi me karburant, Garnizoni Poshnje</t>
  </si>
  <si>
    <r>
      <t xml:space="preserve">Detajimi i Kostos Totale të </t>
    </r>
    <r>
      <rPr>
        <b/>
        <sz val="9"/>
        <color rgb="FFFF0000"/>
        <rFont val="Garamond"/>
        <family val="1"/>
      </rPr>
      <t xml:space="preserve">Produktit 11 </t>
    </r>
    <r>
      <rPr>
        <b/>
        <sz val="9"/>
        <color theme="1"/>
        <rFont val="Garamond"/>
        <family val="1"/>
      </rPr>
      <t>sipas Artikujve Ekonomikë</t>
    </r>
  </si>
  <si>
    <t>Ndertim I sistemit te vezhgimit me kamer  per FT, FD dhe FA (Forcen e Luftimit)</t>
  </si>
  <si>
    <t>Ndertim I sistemit te vezhgimit me kamer  per FT, FD dhe FA</t>
  </si>
  <si>
    <r>
      <t xml:space="preserve">Detajimi i Kostos Totale të </t>
    </r>
    <r>
      <rPr>
        <b/>
        <sz val="9"/>
        <color rgb="FFFF0000"/>
        <rFont val="Garamond"/>
        <family val="1"/>
      </rPr>
      <t xml:space="preserve">Produktit 12 </t>
    </r>
    <r>
      <rPr>
        <b/>
        <sz val="9"/>
        <color theme="1"/>
        <rFont val="Garamond"/>
        <family val="1"/>
      </rPr>
      <t>sipas Artikujve Ekonomikë</t>
    </r>
  </si>
  <si>
    <t>Ndertim ambientesh te Kompanise se MADM</t>
  </si>
  <si>
    <r>
      <t xml:space="preserve">Detajimi i Kostos Totale të </t>
    </r>
    <r>
      <rPr>
        <b/>
        <sz val="9"/>
        <color rgb="FFFF0000"/>
        <rFont val="Garamond"/>
        <family val="1"/>
      </rPr>
      <t xml:space="preserve">Produktit 13 </t>
    </r>
    <r>
      <rPr>
        <b/>
        <sz val="9"/>
        <color theme="1"/>
        <rFont val="Garamond"/>
        <family val="1"/>
      </rPr>
      <t>sipas Artikujve Ekonomikë</t>
    </r>
  </si>
  <si>
    <t>Mbajtaj në gadishmeri dhe përmiresimi i kapaciteteve Operacional të Forcës Detare</t>
  </si>
  <si>
    <t>Kapacitete operacionale per Flotiljen Detare</t>
  </si>
  <si>
    <t>K2</t>
  </si>
  <si>
    <t>K1</t>
  </si>
  <si>
    <t>Kapacitete operacionale per Qendren e Vezhgimit</t>
  </si>
  <si>
    <t>Kapacitete operacionale per Sherbimin Hidrografik Shipetar</t>
  </si>
  <si>
    <t>Përqindja e grave në forcat detare</t>
  </si>
  <si>
    <t>Forca Detare në gadishmëri dhe operacionale</t>
  </si>
  <si>
    <r>
      <t xml:space="preserve">Detajimi i Kostos Totale të </t>
    </r>
    <r>
      <rPr>
        <b/>
        <sz val="9"/>
        <color rgb="FFFF0000"/>
        <rFont val="Garamond"/>
        <family val="1"/>
      </rPr>
      <t>Produktit 14</t>
    </r>
    <r>
      <rPr>
        <b/>
        <sz val="9"/>
        <color theme="1"/>
        <rFont val="Garamond"/>
        <family val="1"/>
      </rPr>
      <t xml:space="preserve"> sipas Artikujve Ekonomikë</t>
    </r>
  </si>
  <si>
    <t>Kontigjent ushtarake në mision paqeruajtese jashte vendit 1</t>
  </si>
  <si>
    <r>
      <t>Detajimi i Kostos Totale të</t>
    </r>
    <r>
      <rPr>
        <b/>
        <sz val="9"/>
        <color rgb="FFFF0000"/>
        <rFont val="Garamond"/>
        <family val="1"/>
      </rPr>
      <t xml:space="preserve"> Produktit 15 </t>
    </r>
    <r>
      <rPr>
        <b/>
        <sz val="9"/>
        <color theme="1"/>
        <rFont val="Garamond"/>
        <family val="1"/>
      </rPr>
      <t>sipas Artikujve Ekonomikë</t>
    </r>
  </si>
  <si>
    <t>Sinjalistika detare dhe rilevim batimetrik detare.</t>
  </si>
  <si>
    <t>Sinjalistika detare dhe rilevimi batimetrik detare jane detyrim i Sherbimit Hidrografik Shipëtare te cilat shërbejne per sigurimin hidrolundrimore te trasposti detar si dhe nxjerrejn e me pas perpunimin e te dhenave per prodhimin e metejeshem te hartave detare.</t>
  </si>
  <si>
    <r>
      <t>Detajimi i Kostos Totale të</t>
    </r>
    <r>
      <rPr>
        <b/>
        <sz val="9"/>
        <color rgb="FFFF0000"/>
        <rFont val="Garamond"/>
        <family val="1"/>
      </rPr>
      <t xml:space="preserve"> Produktit 16 </t>
    </r>
    <r>
      <rPr>
        <b/>
        <sz val="9"/>
        <color theme="1"/>
        <rFont val="Garamond"/>
        <family val="1"/>
      </rPr>
      <t>sipas Artikujve Ekonomikë</t>
    </r>
  </si>
  <si>
    <t xml:space="preserve">Modernizim i Forces Detare
</t>
  </si>
  <si>
    <t>Permiresimi I SIHVD-se (Blerja e softit te menaxhimi te SIHVD)</t>
  </si>
  <si>
    <t>M170203</t>
  </si>
  <si>
    <t>Fond i ngrire (Permiresimi I SIHVD-se (Blerja e softit te menaxhimi te SIHVD)</t>
  </si>
  <si>
    <t>sistem</t>
  </si>
  <si>
    <r>
      <t xml:space="preserve">Detajimi i Kostos Totale të </t>
    </r>
    <r>
      <rPr>
        <b/>
        <sz val="9"/>
        <color rgb="FFFF0000"/>
        <rFont val="Garamond"/>
        <family val="1"/>
      </rPr>
      <t xml:space="preserve">Produktit 17 </t>
    </r>
    <r>
      <rPr>
        <b/>
        <sz val="9"/>
        <color theme="1"/>
        <rFont val="Garamond"/>
        <family val="1"/>
      </rPr>
      <t>sipas Artikujve Ekonomikë</t>
    </r>
  </si>
  <si>
    <t>Rikonstruksioni I Parkut te automjeteve Pashaliman (Prona 937)</t>
  </si>
  <si>
    <t xml:space="preserve">Siperfaqe rikonstruktuar  </t>
  </si>
  <si>
    <r>
      <t xml:space="preserve">Detajimi i Kostos Totale të </t>
    </r>
    <r>
      <rPr>
        <b/>
        <sz val="9"/>
        <color rgb="FFFF0000"/>
        <rFont val="Garamond"/>
        <family val="1"/>
      </rPr>
      <t>Produktit 18</t>
    </r>
    <r>
      <rPr>
        <b/>
        <sz val="9"/>
        <color theme="1"/>
        <rFont val="Garamond"/>
        <family val="1"/>
      </rPr>
      <t xml:space="preserve"> sipas Artikujve Ekonomikë</t>
    </r>
  </si>
  <si>
    <t>Rikonstruksion i pikes se karburantit Pashaliman (Prona 937)</t>
  </si>
  <si>
    <t>Pike karburanti e rikonstruktuar</t>
  </si>
  <si>
    <r>
      <t xml:space="preserve">Detajimi i Kostos Totale të </t>
    </r>
    <r>
      <rPr>
        <b/>
        <sz val="9"/>
        <color rgb="FFFF0000"/>
        <rFont val="Garamond"/>
        <family val="1"/>
      </rPr>
      <t xml:space="preserve">Produktit 19 </t>
    </r>
    <r>
      <rPr>
        <b/>
        <sz val="9"/>
        <color theme="1"/>
        <rFont val="Garamond"/>
        <family val="1"/>
      </rPr>
      <t>sipas Artikujve Ekonomikë</t>
    </r>
  </si>
  <si>
    <t>Rrethimi i jashtem dhe ndërtimi i sistemit të integruar të sigurisë me kamera,  (prona nr 937, Pashaliman).</t>
  </si>
  <si>
    <t>Garnizoni I Pashalimanit I rrethuar dhe me sistem sigurie</t>
  </si>
  <si>
    <r>
      <t xml:space="preserve">Detajimi i Kostos Totale të </t>
    </r>
    <r>
      <rPr>
        <b/>
        <sz val="9"/>
        <color rgb="FFFF0000"/>
        <rFont val="Garamond"/>
        <family val="1"/>
      </rPr>
      <t xml:space="preserve">Produktit 20 </t>
    </r>
    <r>
      <rPr>
        <b/>
        <sz val="9"/>
        <color theme="1"/>
        <rFont val="Garamond"/>
        <family val="1"/>
      </rPr>
      <t>sipas Artikujve Ekonomikë</t>
    </r>
  </si>
  <si>
    <t xml:space="preserve">Rikonstruksioni i rrjetit te sistemeve kompjuterike ne Komandën e Flotiljes Detare </t>
  </si>
  <si>
    <t>Rrjet I sistemeve kompjuterike I rikonstruktuar ne Komanden e Flotiljes Detare</t>
  </si>
  <si>
    <r>
      <t xml:space="preserve">Detajimi i Kostos Totale të </t>
    </r>
    <r>
      <rPr>
        <b/>
        <sz val="9"/>
        <color rgb="FFFF0000"/>
        <rFont val="Garamond"/>
        <family val="1"/>
      </rPr>
      <t xml:space="preserve">Produktit 21 </t>
    </r>
    <r>
      <rPr>
        <b/>
        <sz val="9"/>
        <color theme="1"/>
        <rFont val="Garamond"/>
        <family val="1"/>
      </rPr>
      <t>sipas Artikujve Ekonomikë</t>
    </r>
  </si>
  <si>
    <t>Pajisja me ë-AIS e anijeve te klasit ILIRIA</t>
  </si>
  <si>
    <t>Anije e klasit ILIRIA me pajisje w-AIS</t>
  </si>
  <si>
    <r>
      <t xml:space="preserve">Detajimi i Kostos Totale të </t>
    </r>
    <r>
      <rPr>
        <b/>
        <sz val="9"/>
        <color rgb="FFFF0000"/>
        <rFont val="Garamond"/>
        <family val="1"/>
      </rPr>
      <t xml:space="preserve">Produktit 22 </t>
    </r>
    <r>
      <rPr>
        <b/>
        <sz val="9"/>
        <color theme="1"/>
        <rFont val="Garamond"/>
        <family val="1"/>
      </rPr>
      <t>sipas Artikujve Ekonomikë</t>
    </r>
  </si>
  <si>
    <t xml:space="preserve">Sistem Ushtarak per Menaxhimit te mesazheve (MMHS) per anijet dhe Qendrat Operacionale </t>
  </si>
  <si>
    <t>Anije dhe qendra operacionale te pajisura me sistem te menaxhimit te mesazheve</t>
  </si>
  <si>
    <r>
      <t xml:space="preserve">Detajimi i Kostos Totale të </t>
    </r>
    <r>
      <rPr>
        <b/>
        <sz val="9"/>
        <color rgb="FFFF0000"/>
        <rFont val="Garamond"/>
        <family val="1"/>
      </rPr>
      <t xml:space="preserve">Produktit 23 </t>
    </r>
    <r>
      <rPr>
        <b/>
        <sz val="9"/>
        <color theme="1"/>
        <rFont val="Garamond"/>
        <family val="1"/>
      </rPr>
      <t>sipas Artikujve Ekonomikë</t>
    </r>
  </si>
  <si>
    <t>Zevendesimi I telefonave satelitor dhe  pajisve te TacSat per anijet e klasit Iliria</t>
  </si>
  <si>
    <t>Telefona satelitor dhe  pajisve te TacSat per anijet e klasit Iliria te zevendesuara</t>
  </si>
  <si>
    <r>
      <t xml:space="preserve">Detajimi i Kostos Totale të </t>
    </r>
    <r>
      <rPr>
        <b/>
        <sz val="9"/>
        <color rgb="FFFF0000"/>
        <rFont val="Garamond"/>
        <family val="1"/>
      </rPr>
      <t xml:space="preserve">Produktit 24 </t>
    </r>
    <r>
      <rPr>
        <b/>
        <sz val="9"/>
        <color theme="1"/>
        <rFont val="Garamond"/>
        <family val="1"/>
      </rPr>
      <t>sipas Artikujve Ekonomikë</t>
    </r>
  </si>
  <si>
    <t xml:space="preserve">Pajisje te Grupit te Bordingut </t>
  </si>
  <si>
    <t>Pajisje te Grupit te Bordingut  te blera</t>
  </si>
  <si>
    <r>
      <t xml:space="preserve">Detajimi i Kostos Totale të </t>
    </r>
    <r>
      <rPr>
        <b/>
        <sz val="9"/>
        <color rgb="FFFF0000"/>
        <rFont val="Garamond"/>
        <family val="1"/>
      </rPr>
      <t xml:space="preserve">Produktit 25 </t>
    </r>
    <r>
      <rPr>
        <b/>
        <sz val="9"/>
        <color theme="1"/>
        <rFont val="Garamond"/>
        <family val="1"/>
      </rPr>
      <t>sipas Artikujve Ekonomikë</t>
    </r>
  </si>
  <si>
    <t>Programe  kompjuterike hardëere /softëare per Qendren e Menaxhimit te te Dhenave te Luftes Kundra minave</t>
  </si>
  <si>
    <t>Programe  kompjuterike hardëere /softëare per Qendren e Menaxhimit te te Dhenave te Luftes Kundra minave, te blera</t>
  </si>
  <si>
    <r>
      <t xml:space="preserve">Detajimi i Kostos Totale të </t>
    </r>
    <r>
      <rPr>
        <b/>
        <sz val="9"/>
        <color rgb="FFFF0000"/>
        <rFont val="Garamond"/>
        <family val="1"/>
      </rPr>
      <t xml:space="preserve">Produktit 26 </t>
    </r>
    <r>
      <rPr>
        <b/>
        <sz val="9"/>
        <color theme="1"/>
        <rFont val="Garamond"/>
        <family val="1"/>
      </rPr>
      <t>sipas Artikujve Ekonomikë</t>
    </r>
  </si>
  <si>
    <t>Kosto totale e produktit 26</t>
  </si>
  <si>
    <t xml:space="preserve">Pajisje per qendren e zhytjes </t>
  </si>
  <si>
    <t>Pajisje per qendren e zhytjes te blera</t>
  </si>
  <si>
    <r>
      <t xml:space="preserve">Detajimi i Kostos Totale të </t>
    </r>
    <r>
      <rPr>
        <b/>
        <sz val="9"/>
        <color rgb="FFFF0000"/>
        <rFont val="Garamond"/>
        <family val="1"/>
      </rPr>
      <t xml:space="preserve">Produktit 27 </t>
    </r>
    <r>
      <rPr>
        <b/>
        <sz val="9"/>
        <color theme="1"/>
        <rFont val="Garamond"/>
        <family val="1"/>
      </rPr>
      <t>sipas Artikujve Ekonomikë</t>
    </r>
  </si>
  <si>
    <t>Mbajtaj në gadishmeri dhe përmiresimi i kapaciteteve Operacional të Forcës Ajrore</t>
  </si>
  <si>
    <t>Plotesimi me personel, pajisje, trajnime, stërvitje e resurse të BAJ Farkë/nivel</t>
  </si>
  <si>
    <t>K3</t>
  </si>
  <si>
    <t>Plotesimi me personel, pajisje, trajnime, stërvitje e resurse të  QKR/nivel</t>
  </si>
  <si>
    <t>K5</t>
  </si>
  <si>
    <t>K4</t>
  </si>
  <si>
    <t>Forca Ajrore në gadishmëri dhe operacionale</t>
  </si>
  <si>
    <t>nr.personeli</t>
  </si>
  <si>
    <r>
      <t xml:space="preserve">Detajimi i Kostos Totale të </t>
    </r>
    <r>
      <rPr>
        <b/>
        <sz val="9"/>
        <color rgb="FFFF0000"/>
        <rFont val="Garamond"/>
        <family val="1"/>
      </rPr>
      <t>Produktit 28</t>
    </r>
    <r>
      <rPr>
        <b/>
        <sz val="9"/>
        <color theme="1"/>
        <rFont val="Garamond"/>
        <family val="1"/>
      </rPr>
      <t xml:space="preserve"> sipas Artikujve Ekonomikë</t>
    </r>
  </si>
  <si>
    <t>Kosto totale e produktit 28</t>
  </si>
  <si>
    <t xml:space="preserve">Modernizim i Forces Ajrore
</t>
  </si>
  <si>
    <t xml:space="preserve">Hangarët për helikopterët Blackhaëk </t>
  </si>
  <si>
    <t>M170327</t>
  </si>
  <si>
    <t>Hangare per helikopteret Farke</t>
  </si>
  <si>
    <r>
      <t xml:space="preserve">Detajimi i Kostos Totale të </t>
    </r>
    <r>
      <rPr>
        <b/>
        <sz val="9"/>
        <color rgb="FFFF0000"/>
        <rFont val="Garamond"/>
        <family val="1"/>
      </rPr>
      <t xml:space="preserve">Produktit 29 </t>
    </r>
    <r>
      <rPr>
        <b/>
        <sz val="9"/>
        <color theme="1"/>
        <rFont val="Garamond"/>
        <family val="1"/>
      </rPr>
      <t>sipas Artikujve Ekonomikë</t>
    </r>
  </si>
  <si>
    <t>Sistemi i integruar I vëzhgimit te hapsires ajrore RSH (SIVHA)</t>
  </si>
  <si>
    <t>M170489</t>
  </si>
  <si>
    <r>
      <t xml:space="preserve">Detajimi i Kostos Totale të </t>
    </r>
    <r>
      <rPr>
        <b/>
        <sz val="9"/>
        <color rgb="FFFF0000"/>
        <rFont val="Garamond"/>
        <family val="1"/>
      </rPr>
      <t xml:space="preserve">Produktit 30 </t>
    </r>
    <r>
      <rPr>
        <b/>
        <sz val="9"/>
        <color theme="1"/>
        <rFont val="Garamond"/>
        <family val="1"/>
      </rPr>
      <t>sipas Artikujve Ekonomikë</t>
    </r>
  </si>
  <si>
    <t>Kosto totale e produkti 30</t>
  </si>
  <si>
    <t>Sistemi G-A-G ( Toke Ajer Toke)</t>
  </si>
  <si>
    <t>M170508</t>
  </si>
  <si>
    <r>
      <t xml:space="preserve">Detajimi i Kostos Totale të </t>
    </r>
    <r>
      <rPr>
        <b/>
        <sz val="9"/>
        <color rgb="FFFF0000"/>
        <rFont val="Garamond"/>
        <family val="1"/>
      </rPr>
      <t xml:space="preserve">Produktit 31 </t>
    </r>
    <r>
      <rPr>
        <b/>
        <sz val="9"/>
        <color theme="1"/>
        <rFont val="Garamond"/>
        <family val="1"/>
      </rPr>
      <t>sipas Artikujve Ekonomikë</t>
    </r>
  </si>
  <si>
    <t>Modernizimi I Forces Ajrore</t>
  </si>
  <si>
    <t>KIT Medevac për helikopterët  COUGAR</t>
  </si>
  <si>
    <t>M170509</t>
  </si>
  <si>
    <r>
      <t xml:space="preserve">Detajimi i Kostos Totale të </t>
    </r>
    <r>
      <rPr>
        <b/>
        <sz val="9"/>
        <color rgb="FFFF0000"/>
        <rFont val="Garamond"/>
        <family val="1"/>
      </rPr>
      <t xml:space="preserve">Produktit 32 </t>
    </r>
    <r>
      <rPr>
        <b/>
        <sz val="9"/>
        <color theme="1"/>
        <rFont val="Garamond"/>
        <family val="1"/>
      </rPr>
      <t>sipas Artikujve Ekonomikë</t>
    </r>
  </si>
  <si>
    <t>Paisje  individuale ekuipazhi fluturus (helmeta ,NVG, Setmbijetese ,jelek etj)</t>
  </si>
  <si>
    <t>M170510</t>
  </si>
  <si>
    <r>
      <t xml:space="preserve">Detajimi i Kostos Totale të </t>
    </r>
    <r>
      <rPr>
        <b/>
        <sz val="9"/>
        <color rgb="FFFF0000"/>
        <rFont val="Garamond"/>
        <family val="1"/>
      </rPr>
      <t>Produktit 33</t>
    </r>
    <r>
      <rPr>
        <b/>
        <sz val="9"/>
        <color theme="1"/>
        <rFont val="Garamond"/>
        <family val="1"/>
      </rPr>
      <t xml:space="preserve"> sipas Artikujve Ekonomikë</t>
    </r>
  </si>
  <si>
    <t>Kosto totale e produktit 33</t>
  </si>
  <si>
    <t>Produkti 34</t>
  </si>
  <si>
    <t>Infrastruktura ne venddislokimin e radarit (Maja e Mides)</t>
  </si>
  <si>
    <t>M170511</t>
  </si>
  <si>
    <r>
      <t xml:space="preserve">Detajimi i Kostos Totale të </t>
    </r>
    <r>
      <rPr>
        <b/>
        <sz val="9"/>
        <color rgb="FFFF0000"/>
        <rFont val="Garamond"/>
        <family val="1"/>
      </rPr>
      <t>Produktit 34</t>
    </r>
    <r>
      <rPr>
        <b/>
        <sz val="9"/>
        <color theme="1"/>
        <rFont val="Garamond"/>
        <family val="1"/>
      </rPr>
      <t xml:space="preserve"> sipas Artikujve Ekonomikë</t>
    </r>
  </si>
  <si>
    <t>Kosto totale e produktit 34</t>
  </si>
  <si>
    <t>Produkti 35</t>
  </si>
  <si>
    <t>PTransponderi ushtarak IFF Mod 5</t>
  </si>
  <si>
    <t xml:space="preserve">Paisje  individuale </t>
  </si>
  <si>
    <r>
      <t xml:space="preserve">Detajimi i Kostos Totale të </t>
    </r>
    <r>
      <rPr>
        <b/>
        <sz val="9"/>
        <color rgb="FFFF0000"/>
        <rFont val="Garamond"/>
        <family val="1"/>
      </rPr>
      <t xml:space="preserve">Produktit  35 </t>
    </r>
    <r>
      <rPr>
        <b/>
        <sz val="9"/>
        <color theme="1"/>
        <rFont val="Garamond"/>
        <family val="1"/>
      </rPr>
      <t>sipas Artikujve Ekonomikë</t>
    </r>
  </si>
  <si>
    <t>Kosto totale e produktit 35</t>
  </si>
  <si>
    <t>Produkti 36</t>
  </si>
  <si>
    <t>kapacitete te ofruara ne modernizim</t>
  </si>
  <si>
    <t>Kapacitete te NATOS te plotesuara</t>
  </si>
  <si>
    <r>
      <t xml:space="preserve">Detajimi i Kostos Totale të </t>
    </r>
    <r>
      <rPr>
        <b/>
        <sz val="9"/>
        <color rgb="FFFF0000"/>
        <rFont val="Garamond"/>
        <family val="1"/>
      </rPr>
      <t xml:space="preserve">Produktit 36 </t>
    </r>
    <r>
      <rPr>
        <b/>
        <sz val="9"/>
        <color theme="1"/>
        <rFont val="Garamond"/>
        <family val="1"/>
      </rPr>
      <t>sipas Artikujve Ekonomikë</t>
    </r>
  </si>
  <si>
    <t>Kosto totale e produktit 36</t>
  </si>
  <si>
    <t>Produkti 37</t>
  </si>
  <si>
    <t>Pagesa e TVSH per SIVHA</t>
  </si>
  <si>
    <t>TVSH per SIVHA e</t>
  </si>
  <si>
    <r>
      <t xml:space="preserve">Detajimi i Kostos Totale të </t>
    </r>
    <r>
      <rPr>
        <b/>
        <sz val="9"/>
        <color rgb="FFFF0000"/>
        <rFont val="Garamond"/>
        <family val="1"/>
      </rPr>
      <t xml:space="preserve">Produktit 37 </t>
    </r>
    <r>
      <rPr>
        <b/>
        <sz val="9"/>
        <color theme="1"/>
        <rFont val="Garamond"/>
        <family val="1"/>
      </rPr>
      <t>sipas Artikujve Ekonomikë</t>
    </r>
  </si>
  <si>
    <t>Kosto totale e produktit 37</t>
  </si>
  <si>
    <t>Produkti 38</t>
  </si>
  <si>
    <t>Materiale per aviacionin luftarak-helikopter( Vegla speciale per helikopteret + vinç ure portabel min 1.5t)</t>
  </si>
  <si>
    <t>Materiale per aviacionin luftarak-helikopter( Vegla speciale per helikopteret + vinç ure portabel min 1.5t) te blera</t>
  </si>
  <si>
    <r>
      <t xml:space="preserve">Detajimi i Kostos Totale të </t>
    </r>
    <r>
      <rPr>
        <b/>
        <sz val="9"/>
        <color rgb="FFFF0000"/>
        <rFont val="Garamond"/>
        <family val="1"/>
      </rPr>
      <t xml:space="preserve">Produktit 38 </t>
    </r>
    <r>
      <rPr>
        <b/>
        <sz val="9"/>
        <color theme="1"/>
        <rFont val="Garamond"/>
        <family val="1"/>
      </rPr>
      <t>sipas Artikujve Ekonomikë</t>
    </r>
  </si>
  <si>
    <t>Kosto totale e produktit 38</t>
  </si>
  <si>
    <t>Produkti 39</t>
  </si>
  <si>
    <t>Rikonstruksion i godinave te shtabit te Forces Ajrore</t>
  </si>
  <si>
    <t>Godinat e shtabit te Forces Ajrore te rikonstruktuara</t>
  </si>
  <si>
    <r>
      <t xml:space="preserve">Detajimi i Kostos Totale të </t>
    </r>
    <r>
      <rPr>
        <b/>
        <sz val="9"/>
        <color rgb="FFFF0000"/>
        <rFont val="Garamond"/>
        <family val="1"/>
      </rPr>
      <t xml:space="preserve">Produktit 39 </t>
    </r>
    <r>
      <rPr>
        <b/>
        <sz val="9"/>
        <color theme="1"/>
        <rFont val="Garamond"/>
        <family val="1"/>
      </rPr>
      <t>sipas Artikujve Ekonomikë</t>
    </r>
  </si>
  <si>
    <t>Kosto totale e produktit 39</t>
  </si>
  <si>
    <t>Produkti 40</t>
  </si>
  <si>
    <t>Fonde kombëtare për ASBE-ACCS  Softëare Based Element (VCE-ICB dhe Komandim kontrollin ajror /K</t>
  </si>
  <si>
    <r>
      <t xml:space="preserve">Detajimi i Kostos Totale të </t>
    </r>
    <r>
      <rPr>
        <b/>
        <sz val="9"/>
        <color rgb="FFFF0000"/>
        <rFont val="Garamond"/>
        <family val="1"/>
      </rPr>
      <t xml:space="preserve">Produktit 40 </t>
    </r>
    <r>
      <rPr>
        <b/>
        <sz val="9"/>
        <color theme="1"/>
        <rFont val="Garamond"/>
        <family val="1"/>
      </rPr>
      <t>sipas Artikujve Ekonomikë</t>
    </r>
  </si>
  <si>
    <t>Kosto totale e produktit 40</t>
  </si>
  <si>
    <t>Totali i shpenzimeve të Programit sipas produkteve</t>
  </si>
  <si>
    <t>Totali i shpenzimeve të Programit sipas artikujve</t>
  </si>
  <si>
    <t>Kapacitete te ofruara ne modernizim</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</si>
</sst>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quot;$&quot;#,##0_);\(&quot;$&quot;#,##0\)"/>
    <numFmt numFmtId="165" formatCode="&quot;$&quot;#,##0.00_);\(&quot;$&quot;#,##0.00\)"/>
    <numFmt numFmtId="166" formatCode="_(* #,##0.00_);_(* \(#,##0.00\);_(* &quot;-&quot;??_);_(@_)"/>
    <numFmt numFmtId="167" formatCode="0.0%"/>
    <numFmt numFmtId="168" formatCode="_(* #,##0_);_(* \(#,##0\);_(* &quot;-&quot;??_);_(@_)"/>
    <numFmt numFmtId="169" formatCode="_-* #,##0\ _L_e_k_ë_-;\-* #,##0\ _L_e_k_ë_-;_-* &quot;-&quot;\ _L_e_k_ë_-;_-@_-"/>
    <numFmt numFmtId="170" formatCode="_-* #,##0.00\ _L_e_k_ë_-;\-* #,##0.00\ _L_e_k_ë_-;_-* &quot;-&quot;??\ _L_e_k_ë_-;_-@_-"/>
    <numFmt numFmtId="171" formatCode="#,##0.0"/>
    <numFmt numFmtId="172" formatCode="mmmm\ d\,\ yyyy"/>
    <numFmt numFmtId="173" formatCode="_-* #,##0.00_L_e_k_-;\-* #,##0.00_L_e_k_-;_-* &quot;-&quot;??_L_e_k_-;_-@_-"/>
    <numFmt numFmtId="175" formatCode="0.0"/>
  </numFmts>
  <fonts count="123">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Garamond"/>
      <family val="1"/>
    </font>
    <font>
      <sz val="8"/>
      <color theme="1"/>
      <name val="Garamond"/>
      <family val="1"/>
    </font>
    <font>
      <b/>
      <sz val="9"/>
      <color theme="1"/>
      <name val="Garamond"/>
      <family val="1"/>
    </font>
    <font>
      <i/>
      <sz val="8"/>
      <color theme="1"/>
      <name val="Garamond"/>
      <family val="1"/>
    </font>
    <font>
      <sz val="9"/>
      <color theme="1"/>
      <name val="Garamond"/>
      <family val="1"/>
    </font>
    <font>
      <b/>
      <sz val="8"/>
      <color theme="1"/>
      <name val="Garamond"/>
      <family val="1"/>
    </font>
    <font>
      <sz val="10"/>
      <name val="Arial"/>
      <family val="2"/>
    </font>
    <font>
      <i/>
      <sz val="9"/>
      <color theme="1"/>
      <name val="Garamond"/>
      <family val="1"/>
    </font>
    <font>
      <b/>
      <sz val="10"/>
      <color theme="1"/>
      <name val="Garamond"/>
      <family val="1"/>
    </font>
    <font>
      <b/>
      <sz val="8"/>
      <color rgb="FFFF0000"/>
      <name val="Garamond"/>
      <family val="1"/>
    </font>
    <font>
      <b/>
      <i/>
      <sz val="9"/>
      <color rgb="FFFF0000"/>
      <name val="Garamond"/>
      <family val="1"/>
    </font>
    <font>
      <b/>
      <sz val="9"/>
      <color rgb="FFFF0000"/>
      <name val="Garamond"/>
      <family val="1"/>
    </font>
    <font>
      <b/>
      <sz val="11"/>
      <color rgb="FFFF0000"/>
      <name val="Calibri"/>
      <family val="2"/>
      <scheme val="minor"/>
    </font>
    <font>
      <sz val="12"/>
      <color theme="1"/>
      <name val="Calibri"/>
      <family val="2"/>
      <scheme val="minor"/>
    </font>
    <font>
      <sz val="8"/>
      <color theme="1"/>
      <name val="Calibri"/>
      <family val="2"/>
      <scheme val="minor"/>
    </font>
    <font>
      <sz val="8"/>
      <name val="Garamond"/>
      <family val="1"/>
    </font>
    <font>
      <sz val="8"/>
      <color theme="1"/>
      <name val="Times New Roman"/>
      <family val="1"/>
    </font>
    <font>
      <b/>
      <sz val="8"/>
      <color rgb="FFFF0000"/>
      <name val="Times New Roman"/>
      <family val="1"/>
    </font>
    <font>
      <sz val="8"/>
      <name val="Times New Roman"/>
      <family val="1"/>
    </font>
    <font>
      <sz val="9"/>
      <color indexed="81"/>
      <name val="Tahoma"/>
      <family val="2"/>
    </font>
    <font>
      <b/>
      <sz val="9"/>
      <color indexed="81"/>
      <name val="Tahoma"/>
      <family val="2"/>
    </font>
    <font>
      <b/>
      <sz val="8"/>
      <name val="Garamond"/>
      <family val="1"/>
    </font>
    <font>
      <b/>
      <sz val="11"/>
      <name val="Garamond"/>
      <family val="1"/>
    </font>
    <font>
      <i/>
      <sz val="8"/>
      <name val="Garamond"/>
      <family val="1"/>
    </font>
    <font>
      <sz val="8"/>
      <name val="Garamond"/>
      <family val="1"/>
      <charset val="238"/>
    </font>
    <font>
      <sz val="8"/>
      <color rgb="FFFF0000"/>
      <name val="Garamond"/>
      <family val="1"/>
    </font>
    <font>
      <sz val="9"/>
      <name val="Garamond"/>
      <family val="1"/>
    </font>
    <font>
      <sz val="9"/>
      <color theme="1"/>
      <name val="Times New Roman"/>
      <family val="1"/>
    </font>
    <font>
      <b/>
      <sz val="18"/>
      <name val="Arial"/>
      <family val="2"/>
    </font>
    <font>
      <b/>
      <sz val="12"/>
      <name val="Arial"/>
      <family val="2"/>
    </font>
    <font>
      <sz val="11"/>
      <color theme="1"/>
      <name val="Times New Roman"/>
      <family val="1"/>
    </font>
    <font>
      <b/>
      <i/>
      <sz val="9"/>
      <color rgb="FFFF0000"/>
      <name val="Times New Roman"/>
      <family val="1"/>
    </font>
    <font>
      <b/>
      <sz val="9"/>
      <name val="Times New Roman"/>
      <family val="1"/>
    </font>
    <font>
      <b/>
      <sz val="9"/>
      <color theme="1"/>
      <name val="Times New Roman"/>
      <family val="1"/>
    </font>
    <font>
      <b/>
      <sz val="8"/>
      <color theme="1"/>
      <name val="Times New Roman"/>
      <family val="1"/>
    </font>
    <font>
      <b/>
      <sz val="9"/>
      <color rgb="FFFF0000"/>
      <name val="Times New Roman"/>
      <family val="1"/>
    </font>
    <font>
      <i/>
      <sz val="9"/>
      <color theme="1"/>
      <name val="Times New Roman"/>
      <family val="1"/>
    </font>
    <font>
      <b/>
      <sz val="10"/>
      <color theme="1"/>
      <name val="Times New Roman"/>
      <family val="1"/>
    </font>
    <font>
      <i/>
      <sz val="8"/>
      <color theme="1"/>
      <name val="Times New Roman"/>
      <family val="1"/>
    </font>
    <font>
      <sz val="10"/>
      <color theme="1"/>
      <name val="Times New Roman"/>
      <family val="1"/>
    </font>
    <font>
      <b/>
      <sz val="8"/>
      <name val="Times New Roman"/>
      <family val="1"/>
    </font>
    <font>
      <sz val="9"/>
      <name val="Times New Roman"/>
      <family val="1"/>
    </font>
    <font>
      <b/>
      <sz val="11"/>
      <color theme="1"/>
      <name val="Times New Roman"/>
      <family val="1"/>
    </font>
    <font>
      <sz val="10"/>
      <name val="Arial"/>
      <family val="2"/>
      <charset val="238"/>
    </font>
    <font>
      <b/>
      <sz val="8"/>
      <color indexed="8"/>
      <name val="Times New Roman"/>
      <family val="1"/>
    </font>
    <font>
      <b/>
      <sz val="8"/>
      <color indexed="10"/>
      <name val="Times New Roman"/>
      <family val="1"/>
    </font>
    <font>
      <sz val="11"/>
      <color theme="1"/>
      <name val="Calibri"/>
      <family val="2"/>
      <charset val="238"/>
      <scheme val="minor"/>
    </font>
    <font>
      <sz val="9"/>
      <color rgb="FF000000"/>
      <name val="Times New Roman"/>
      <family val="1"/>
    </font>
    <font>
      <b/>
      <sz val="9"/>
      <name val="Calibri"/>
      <family val="2"/>
      <scheme val="minor"/>
    </font>
    <font>
      <sz val="9"/>
      <name val="Calibri"/>
      <family val="2"/>
      <scheme val="minor"/>
    </font>
    <font>
      <b/>
      <sz val="9"/>
      <color theme="1"/>
      <name val="Times"/>
      <family val="1"/>
      <charset val="238"/>
    </font>
    <font>
      <sz val="9"/>
      <name val="Times"/>
      <family val="1"/>
      <charset val="238"/>
    </font>
    <font>
      <i/>
      <sz val="9"/>
      <name val="Times"/>
      <family val="1"/>
      <charset val="238"/>
    </font>
    <font>
      <b/>
      <i/>
      <sz val="9"/>
      <name val="Times"/>
      <family val="1"/>
      <charset val="238"/>
    </font>
    <font>
      <b/>
      <sz val="9"/>
      <name val="Times"/>
      <family val="1"/>
      <charset val="238"/>
    </font>
    <font>
      <i/>
      <sz val="9"/>
      <name val="Garamond"/>
      <family val="1"/>
    </font>
    <font>
      <b/>
      <sz val="9"/>
      <name val="Garamond"/>
      <family val="1"/>
    </font>
    <font>
      <b/>
      <sz val="9"/>
      <name val="Garamond"/>
      <family val="1"/>
      <charset val="238"/>
    </font>
    <font>
      <i/>
      <sz val="9"/>
      <color rgb="FFFF0000"/>
      <name val="Garamond"/>
      <family val="1"/>
    </font>
    <font>
      <b/>
      <sz val="10"/>
      <name val="Garamond"/>
      <family val="1"/>
    </font>
    <font>
      <b/>
      <sz val="12"/>
      <name val="Garamond"/>
      <family val="1"/>
    </font>
    <font>
      <b/>
      <i/>
      <sz val="9"/>
      <name val="Garamond"/>
      <family val="1"/>
    </font>
    <font>
      <b/>
      <sz val="10"/>
      <color indexed="8"/>
      <name val="Time new roman"/>
    </font>
    <font>
      <sz val="10"/>
      <color theme="1"/>
      <name val="Time new roman"/>
    </font>
    <font>
      <b/>
      <sz val="10"/>
      <name val="Time new roman"/>
    </font>
    <font>
      <b/>
      <sz val="8"/>
      <color rgb="FFFF0000"/>
      <name val="Garamond"/>
      <family val="1"/>
      <charset val="238"/>
    </font>
    <font>
      <sz val="10"/>
      <name val="Time new roman"/>
    </font>
    <font>
      <b/>
      <sz val="11"/>
      <name val="Times"/>
      <family val="1"/>
      <charset val="238"/>
    </font>
    <font>
      <b/>
      <sz val="10"/>
      <color rgb="FFFF0000"/>
      <name val="Times New Roman"/>
      <family val="1"/>
    </font>
    <font>
      <sz val="11"/>
      <name val="Calibri"/>
      <family val="2"/>
      <scheme val="minor"/>
    </font>
    <font>
      <b/>
      <sz val="9"/>
      <color rgb="FFFF0000"/>
      <name val="Calibri"/>
      <family val="2"/>
      <scheme val="minor"/>
    </font>
    <font>
      <sz val="9"/>
      <color rgb="FFFF0000"/>
      <name val="Garamond"/>
      <family val="1"/>
    </font>
    <font>
      <sz val="9"/>
      <color theme="1"/>
      <name val="Calibri"/>
      <family val="2"/>
      <scheme val="minor"/>
    </font>
    <font>
      <b/>
      <sz val="8"/>
      <color indexed="81"/>
      <name val="Tahoma"/>
      <family val="2"/>
    </font>
    <font>
      <sz val="8"/>
      <color indexed="81"/>
      <name val="Tahoma"/>
      <family val="2"/>
    </font>
    <font>
      <sz val="11"/>
      <name val="Garamond"/>
      <family val="1"/>
    </font>
    <font>
      <sz val="9"/>
      <color theme="1"/>
      <name val="Times"/>
      <family val="1"/>
      <charset val="238"/>
    </font>
    <font>
      <b/>
      <sz val="11"/>
      <color theme="1"/>
      <name val="Times"/>
      <family val="1"/>
      <charset val="238"/>
    </font>
    <font>
      <i/>
      <sz val="9"/>
      <color theme="1"/>
      <name val="Times"/>
      <family val="1"/>
      <charset val="238"/>
    </font>
    <font>
      <b/>
      <sz val="14"/>
      <name val="Garamond"/>
      <family val="1"/>
    </font>
    <font>
      <sz val="9"/>
      <color rgb="FFC00000"/>
      <name val="Garamond"/>
      <family val="1"/>
    </font>
    <font>
      <b/>
      <i/>
      <sz val="9"/>
      <name val="Times New Roman"/>
      <family val="1"/>
    </font>
    <font>
      <b/>
      <sz val="12"/>
      <color rgb="FFFF0000"/>
      <name val="Garamond"/>
      <family val="1"/>
    </font>
    <font>
      <b/>
      <i/>
      <sz val="8"/>
      <color theme="1"/>
      <name val="Times New Roman"/>
      <family val="1"/>
    </font>
    <font>
      <sz val="10"/>
      <color theme="1"/>
      <name val="Calibri"/>
      <family val="2"/>
      <charset val="238"/>
      <scheme val="minor"/>
    </font>
    <font>
      <sz val="9"/>
      <color theme="1"/>
      <name val="Times New Roman"/>
      <family val="1"/>
      <charset val="238"/>
    </font>
    <font>
      <b/>
      <sz val="10"/>
      <name val="Times New Roman"/>
      <family val="1"/>
      <charset val="238"/>
    </font>
    <font>
      <sz val="10"/>
      <name val="Times New Roman"/>
      <family val="1"/>
      <charset val="238"/>
    </font>
    <font>
      <sz val="9"/>
      <color indexed="8"/>
      <name val="Times New Roman"/>
      <family val="1"/>
    </font>
    <font>
      <b/>
      <i/>
      <sz val="10"/>
      <name val="Garamond"/>
      <family val="1"/>
    </font>
    <font>
      <b/>
      <i/>
      <sz val="10"/>
      <name val="Times"/>
      <family val="1"/>
      <charset val="238"/>
    </font>
    <font>
      <b/>
      <i/>
      <sz val="10"/>
      <color theme="1"/>
      <name val="Times"/>
      <family val="1"/>
      <charset val="238"/>
    </font>
    <font>
      <i/>
      <sz val="8"/>
      <color rgb="FFFF0000"/>
      <name val="Garamond"/>
      <family val="1"/>
    </font>
    <font>
      <b/>
      <i/>
      <sz val="9"/>
      <color theme="1"/>
      <name val="Garamond"/>
      <family val="1"/>
      <charset val="238"/>
    </font>
    <font>
      <b/>
      <i/>
      <sz val="8"/>
      <color rgb="FFFF0000"/>
      <name val="Times New Roman"/>
      <family val="1"/>
    </font>
    <font>
      <b/>
      <sz val="9"/>
      <color theme="1"/>
      <name val="Calibri"/>
      <family val="2"/>
      <scheme val="minor"/>
    </font>
    <font>
      <sz val="9"/>
      <name val="Garamond"/>
      <family val="1"/>
      <charset val="238"/>
    </font>
    <font>
      <sz val="9"/>
      <color rgb="FFFF0000"/>
      <name val="Garamond"/>
      <family val="1"/>
      <charset val="238"/>
    </font>
    <font>
      <b/>
      <sz val="9"/>
      <color rgb="FFFF0000"/>
      <name val="Garamond"/>
      <family val="1"/>
      <charset val="238"/>
    </font>
    <font>
      <b/>
      <sz val="9"/>
      <color indexed="8"/>
      <name val="Times New Roman"/>
      <family val="1"/>
    </font>
    <font>
      <b/>
      <sz val="10"/>
      <color theme="1"/>
      <name val="Calibri"/>
      <family val="2"/>
      <scheme val="minor"/>
    </font>
    <font>
      <i/>
      <sz val="9"/>
      <name val="Times New Roman"/>
      <family val="1"/>
    </font>
    <font>
      <b/>
      <sz val="9"/>
      <color indexed="81"/>
      <name val="Tahoma"/>
      <family val="2"/>
      <charset val="238"/>
    </font>
    <font>
      <sz val="9"/>
      <color indexed="81"/>
      <name val="Tahoma"/>
      <family val="2"/>
      <charset val="238"/>
    </font>
    <font>
      <b/>
      <sz val="9"/>
      <color theme="1"/>
      <name val="Garamond"/>
      <family val="1"/>
      <charset val="23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27"/>
        <bgColor indexed="64"/>
      </patternFill>
    </fill>
    <fill>
      <patternFill patternType="solid">
        <fgColor indexed="9"/>
        <bgColor indexed="64"/>
      </patternFill>
    </fill>
    <fill>
      <patternFill patternType="solid">
        <fgColor theme="6" tint="0.59999389629810485"/>
        <bgColor indexed="64"/>
      </patternFill>
    </fill>
    <fill>
      <patternFill patternType="solid">
        <fgColor theme="9" tint="0.59999389629810485"/>
        <bgColor indexed="64"/>
      </patternFill>
    </fill>
  </fills>
  <borders count="6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2E74B5"/>
      </left>
      <right/>
      <top style="medium">
        <color rgb="FF2E74B5"/>
      </top>
      <bottom style="medium">
        <color rgb="FF2E74B5"/>
      </bottom>
      <diagonal/>
    </border>
    <border>
      <left/>
      <right/>
      <top style="medium">
        <color rgb="FF2E74B5"/>
      </top>
      <bottom style="medium">
        <color rgb="FF2E74B5"/>
      </bottom>
      <diagonal/>
    </border>
    <border>
      <left/>
      <right/>
      <top style="medium">
        <color rgb="FF2E74B5"/>
      </top>
      <bottom/>
      <diagonal/>
    </border>
    <border>
      <left/>
      <right style="medium">
        <color rgb="FF2E74B5"/>
      </right>
      <top style="medium">
        <color rgb="FF2E74B5"/>
      </top>
      <bottom style="medium">
        <color rgb="FF2E74B5"/>
      </bottom>
      <diagonal/>
    </border>
    <border>
      <left/>
      <right style="medium">
        <color rgb="FF2E74B5"/>
      </right>
      <top/>
      <bottom style="medium">
        <color rgb="FF2E74B5"/>
      </bottom>
      <diagonal/>
    </border>
    <border>
      <left style="medium">
        <color rgb="FF2E74B5"/>
      </left>
      <right style="medium">
        <color rgb="FF2E74B5"/>
      </right>
      <top/>
      <bottom style="medium">
        <color rgb="FF2E74B5"/>
      </bottom>
      <diagonal/>
    </border>
    <border>
      <left/>
      <right style="medium">
        <color rgb="FF2E74B5"/>
      </right>
      <top/>
      <bottom/>
      <diagonal/>
    </border>
    <border>
      <left style="medium">
        <color rgb="FF2E74B5"/>
      </left>
      <right style="medium">
        <color rgb="FF2E74B5"/>
      </right>
      <top style="medium">
        <color rgb="FF2E74B5"/>
      </top>
      <bottom/>
      <diagonal/>
    </border>
    <border>
      <left style="medium">
        <color rgb="FF2E74B5"/>
      </left>
      <right style="medium">
        <color rgb="FF2E74B5"/>
      </right>
      <top style="medium">
        <color rgb="FF2E74B5"/>
      </top>
      <bottom style="medium">
        <color rgb="FF2E74B5"/>
      </bottom>
      <diagonal/>
    </border>
    <border>
      <left style="medium">
        <color rgb="FF2E74B5"/>
      </left>
      <right style="medium">
        <color rgb="FF2E74B5"/>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rgb="FF2E74B5"/>
      </left>
      <right style="medium">
        <color rgb="FF2E74B5"/>
      </right>
      <top style="medium">
        <color rgb="FF2E74B5"/>
      </top>
      <bottom style="thin">
        <color indexed="64"/>
      </bottom>
      <diagonal/>
    </border>
    <border>
      <left style="medium">
        <color theme="4"/>
      </left>
      <right style="medium">
        <color theme="4"/>
      </right>
      <top style="medium">
        <color theme="4"/>
      </top>
      <bottom style="medium">
        <color theme="4"/>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style="medium">
        <color rgb="FF2E74B5"/>
      </left>
      <right/>
      <top/>
      <bottom style="medium">
        <color rgb="FF2E74B5"/>
      </bottom>
      <diagonal/>
    </border>
    <border>
      <left/>
      <right/>
      <top/>
      <bottom style="medium">
        <color rgb="FF2E74B5"/>
      </bottom>
      <diagonal/>
    </border>
    <border>
      <left/>
      <right style="medium">
        <color rgb="FF2E74B5"/>
      </right>
      <top style="thin">
        <color indexed="64"/>
      </top>
      <bottom style="medium">
        <color rgb="FF2E74B5"/>
      </bottom>
      <diagonal/>
    </border>
    <border>
      <left/>
      <right/>
      <top style="thin">
        <color indexed="64"/>
      </top>
      <bottom style="medium">
        <color rgb="FF2E74B5"/>
      </bottom>
      <diagonal/>
    </border>
    <border>
      <left style="medium">
        <color rgb="FF2E74B5"/>
      </left>
      <right/>
      <top style="thin">
        <color indexed="64"/>
      </top>
      <bottom style="medium">
        <color rgb="FF2E74B5"/>
      </bottom>
      <diagonal/>
    </border>
    <border>
      <left style="medium">
        <color rgb="FF2E74B5"/>
      </left>
      <right/>
      <top/>
      <bottom/>
      <diagonal/>
    </border>
    <border>
      <left/>
      <right style="medium">
        <color rgb="FF2E74B5"/>
      </right>
      <top style="medium">
        <color rgb="FF2E74B5"/>
      </top>
      <bottom/>
      <diagonal/>
    </border>
    <border>
      <left style="medium">
        <color rgb="FF2E74B5"/>
      </left>
      <right/>
      <top style="medium">
        <color rgb="FF2E74B5"/>
      </top>
      <bottom/>
      <diagonal/>
    </border>
    <border>
      <left/>
      <right/>
      <top style="double">
        <color indexed="64"/>
      </top>
      <bottom/>
      <diagonal/>
    </border>
    <border>
      <left style="medium">
        <color rgb="FF2E74B5"/>
      </left>
      <right style="thin">
        <color theme="4" tint="-0.249977111117893"/>
      </right>
      <top style="medium">
        <color rgb="FF2E74B5"/>
      </top>
      <bottom style="medium">
        <color rgb="FF2E74B5"/>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style="thin">
        <color indexed="64"/>
      </left>
      <right style="thin">
        <color indexed="64"/>
      </right>
      <top style="thin">
        <color theme="4" tint="-0.249977111117893"/>
      </top>
      <bottom/>
      <diagonal/>
    </border>
    <border>
      <left style="medium">
        <color rgb="FF2E74B5"/>
      </left>
      <right style="medium">
        <color rgb="FF2E74B5"/>
      </right>
      <top style="medium">
        <color rgb="FF2E74B5"/>
      </top>
      <bottom style="thin">
        <color theme="4" tint="-0.249977111117893"/>
      </bottom>
      <diagonal/>
    </border>
    <border>
      <left/>
      <right style="medium">
        <color rgb="FF2E74B5"/>
      </right>
      <top/>
      <bottom style="thin">
        <color theme="4" tint="-0.249977111117893"/>
      </bottom>
      <diagonal/>
    </border>
    <border>
      <left style="medium">
        <color rgb="FF0070C0"/>
      </left>
      <right style="medium">
        <color rgb="FF2E74B5"/>
      </right>
      <top style="medium">
        <color rgb="FF0070C0"/>
      </top>
      <bottom/>
      <diagonal/>
    </border>
    <border>
      <left/>
      <right style="medium">
        <color rgb="FF2E74B5"/>
      </right>
      <top style="medium">
        <color rgb="FF0070C0"/>
      </top>
      <bottom/>
      <diagonal/>
    </border>
    <border>
      <left style="medium">
        <color rgb="FF2E74B5"/>
      </left>
      <right style="medium">
        <color rgb="FF2E74B5"/>
      </right>
      <top style="medium">
        <color rgb="FF0070C0"/>
      </top>
      <bottom/>
      <diagonal/>
    </border>
    <border>
      <left style="medium">
        <color rgb="FF2E74B5"/>
      </left>
      <right style="medium">
        <color rgb="FF0070C0"/>
      </right>
      <top style="medium">
        <color rgb="FF0070C0"/>
      </top>
      <bottom/>
      <diagonal/>
    </border>
    <border>
      <left style="medium">
        <color rgb="FF0070C0"/>
      </left>
      <right style="medium">
        <color rgb="FF0070C0"/>
      </right>
      <top style="medium">
        <color rgb="FF0070C0"/>
      </top>
      <bottom style="medium">
        <color rgb="FF0070C0"/>
      </bottom>
      <diagonal/>
    </border>
    <border>
      <left/>
      <right/>
      <top style="medium">
        <color rgb="FF2E74B5"/>
      </top>
      <bottom style="medium">
        <color rgb="FF0070C0"/>
      </bottom>
      <diagonal/>
    </border>
    <border>
      <left/>
      <right/>
      <top style="thin">
        <color theme="4" tint="-0.249977111117893"/>
      </top>
      <bottom/>
      <diagonal/>
    </border>
    <border>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medium">
        <color indexed="49"/>
      </left>
      <right style="medium">
        <color indexed="49"/>
      </right>
      <top style="medium">
        <color indexed="49"/>
      </top>
      <bottom style="medium">
        <color indexed="49"/>
      </bottom>
      <diagonal/>
    </border>
    <border>
      <left style="medium">
        <color indexed="49"/>
      </left>
      <right/>
      <top style="medium">
        <color indexed="49"/>
      </top>
      <bottom style="medium">
        <color indexed="49"/>
      </bottom>
      <diagonal/>
    </border>
    <border>
      <left/>
      <right/>
      <top style="medium">
        <color indexed="49"/>
      </top>
      <bottom style="medium">
        <color indexed="49"/>
      </bottom>
      <diagonal/>
    </border>
    <border>
      <left/>
      <right style="medium">
        <color indexed="49"/>
      </right>
      <top style="medium">
        <color indexed="49"/>
      </top>
      <bottom style="medium">
        <color indexed="49"/>
      </bottom>
      <diagonal/>
    </border>
    <border>
      <left/>
      <right style="medium">
        <color indexed="64"/>
      </right>
      <top style="medium">
        <color rgb="FF2E74B5"/>
      </top>
      <bottom style="medium">
        <color rgb="FF2E74B5"/>
      </bottom>
      <diagonal/>
    </border>
    <border>
      <left style="thin">
        <color theme="4"/>
      </left>
      <right style="thin">
        <color theme="4"/>
      </right>
      <top style="thin">
        <color theme="4"/>
      </top>
      <bottom style="thin">
        <color theme="4"/>
      </bottom>
      <diagonal/>
    </border>
    <border>
      <left style="medium">
        <color theme="4"/>
      </left>
      <right style="medium">
        <color theme="4"/>
      </right>
      <top style="medium">
        <color theme="4"/>
      </top>
      <bottom/>
      <diagonal/>
    </border>
    <border>
      <left style="medium">
        <color theme="4"/>
      </left>
      <right style="medium">
        <color theme="4"/>
      </right>
      <top/>
      <bottom style="medium">
        <color theme="4"/>
      </bottom>
      <diagonal/>
    </border>
    <border>
      <left style="medium">
        <color theme="4"/>
      </left>
      <right/>
      <top style="medium">
        <color theme="4"/>
      </top>
      <bottom style="medium">
        <color indexed="49"/>
      </bottom>
      <diagonal/>
    </border>
    <border>
      <left/>
      <right/>
      <top style="medium">
        <color theme="4"/>
      </top>
      <bottom style="medium">
        <color indexed="49"/>
      </bottom>
      <diagonal/>
    </border>
    <border>
      <left/>
      <right style="medium">
        <color indexed="49"/>
      </right>
      <top style="medium">
        <color theme="4"/>
      </top>
      <bottom style="medium">
        <color indexed="49"/>
      </bottom>
      <diagonal/>
    </border>
    <border>
      <left style="medium">
        <color theme="4"/>
      </left>
      <right/>
      <top style="medium">
        <color indexed="49"/>
      </top>
      <bottom style="medium">
        <color theme="4"/>
      </bottom>
      <diagonal/>
    </border>
    <border>
      <left/>
      <right/>
      <top style="medium">
        <color indexed="49"/>
      </top>
      <bottom style="medium">
        <color theme="4"/>
      </bottom>
      <diagonal/>
    </border>
    <border>
      <left/>
      <right style="medium">
        <color indexed="49"/>
      </right>
      <top style="medium">
        <color indexed="49"/>
      </top>
      <bottom style="medium">
        <color theme="4"/>
      </bottom>
      <diagonal/>
    </border>
    <border>
      <left style="dotted">
        <color indexed="64"/>
      </left>
      <right style="dotted">
        <color indexed="64"/>
      </right>
      <top/>
      <bottom/>
      <diagonal/>
    </border>
  </borders>
  <cellStyleXfs count="7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4" fillId="0" borderId="0"/>
    <xf numFmtId="9" fontId="1" fillId="0" borderId="0" applyFont="0" applyFill="0" applyBorder="0" applyAlignment="0" applyProtection="0"/>
    <xf numFmtId="0" fontId="31" fillId="0" borderId="0"/>
    <xf numFmtId="169" fontId="1" fillId="0" borderId="0" applyFont="0" applyFill="0" applyBorder="0" applyAlignment="0" applyProtection="0"/>
    <xf numFmtId="170" fontId="1" fillId="0" borderId="0" applyFont="0" applyFill="0" applyBorder="0" applyAlignment="0" applyProtection="0"/>
    <xf numFmtId="171" fontId="24" fillId="0" borderId="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71" fontId="24" fillId="0" borderId="0" applyFill="0" applyBorder="0" applyAlignment="0" applyProtection="0"/>
    <xf numFmtId="171" fontId="24" fillId="0" borderId="0" applyFill="0" applyBorder="0" applyAlignment="0" applyProtection="0"/>
    <xf numFmtId="3" fontId="24" fillId="0" borderId="0" applyFill="0" applyBorder="0" applyAlignment="0" applyProtection="0"/>
    <xf numFmtId="3" fontId="24" fillId="0" borderId="0" applyFill="0" applyBorder="0" applyAlignment="0" applyProtection="0"/>
    <xf numFmtId="165" fontId="24" fillId="0" borderId="0" applyFill="0" applyBorder="0" applyAlignment="0" applyProtection="0"/>
    <xf numFmtId="164" fontId="24" fillId="0" borderId="0" applyFill="0" applyBorder="0" applyAlignment="0" applyProtection="0"/>
    <xf numFmtId="164" fontId="24" fillId="0" borderId="0" applyFill="0" applyBorder="0" applyAlignment="0" applyProtection="0"/>
    <xf numFmtId="172" fontId="24" fillId="0" borderId="0" applyFill="0" applyBorder="0" applyAlignment="0" applyProtection="0"/>
    <xf numFmtId="172" fontId="24" fillId="0" borderId="0" applyFill="0" applyBorder="0" applyAlignment="0" applyProtection="0"/>
    <xf numFmtId="2" fontId="24" fillId="0" borderId="0" applyFill="0" applyBorder="0" applyAlignment="0" applyProtection="0"/>
    <xf numFmtId="2" fontId="24" fillId="0" borderId="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24" fillId="0" borderId="0"/>
    <xf numFmtId="0" fontId="24" fillId="0" borderId="35" applyNumberFormat="0" applyFill="0" applyAlignment="0" applyProtection="0"/>
    <xf numFmtId="0" fontId="61" fillId="0" borderId="0"/>
    <xf numFmtId="0" fontId="64" fillId="26" borderId="0" applyNumberFormat="0" applyBorder="0" applyAlignment="0" applyProtection="0"/>
    <xf numFmtId="171" fontId="24" fillId="0" borderId="0" applyFill="0" applyBorder="0" applyAlignment="0" applyProtection="0"/>
    <xf numFmtId="173" fontId="64" fillId="0" borderId="0" applyFont="0" applyFill="0" applyBorder="0" applyAlignment="0" applyProtection="0"/>
    <xf numFmtId="166" fontId="24" fillId="0" borderId="0" applyFont="0" applyFill="0" applyBorder="0" applyAlignment="0" applyProtection="0"/>
    <xf numFmtId="171" fontId="24" fillId="0" borderId="0" applyFill="0" applyBorder="0" applyAlignment="0" applyProtection="0"/>
    <xf numFmtId="166" fontId="24" fillId="0" borderId="0" applyFont="0" applyFill="0" applyBorder="0" applyAlignment="0" applyProtection="0"/>
    <xf numFmtId="0" fontId="24" fillId="0" borderId="0"/>
    <xf numFmtId="10" fontId="24" fillId="0" borderId="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cellStyleXfs>
  <cellXfs count="965">
    <xf numFmtId="0" fontId="0" fillId="0" borderId="0" xfId="0"/>
    <xf numFmtId="0" fontId="22" fillId="0" borderId="15" xfId="0" applyFont="1" applyBorder="1" applyAlignment="1">
      <alignment horizontal="left" vertical="center" wrapText="1" indent="1"/>
    </xf>
    <xf numFmtId="3" fontId="19" fillId="33" borderId="15" xfId="0" applyNumberFormat="1" applyFont="1" applyFill="1" applyBorder="1" applyAlignment="1">
      <alignment horizontal="center" vertical="center" wrapText="1"/>
    </xf>
    <xf numFmtId="167" fontId="19" fillId="33" borderId="14" xfId="0" applyNumberFormat="1" applyFont="1" applyFill="1" applyBorder="1" applyAlignment="1">
      <alignment horizontal="center" vertical="center"/>
    </xf>
    <xf numFmtId="3" fontId="19" fillId="0" borderId="14" xfId="0" applyNumberFormat="1" applyFont="1" applyBorder="1" applyAlignment="1">
      <alignment horizontal="center" vertical="center"/>
    </xf>
    <xf numFmtId="0" fontId="25" fillId="0" borderId="15" xfId="0" applyFont="1" applyBorder="1" applyAlignment="1">
      <alignment horizontal="left" vertical="center" wrapText="1" indent="1"/>
    </xf>
    <xf numFmtId="3" fontId="21" fillId="0" borderId="14" xfId="0" applyNumberFormat="1" applyFont="1" applyBorder="1" applyAlignment="1">
      <alignment horizontal="center" vertical="center"/>
    </xf>
    <xf numFmtId="167" fontId="21" fillId="0" borderId="14" xfId="0" applyNumberFormat="1" applyFont="1" applyBorder="1" applyAlignment="1">
      <alignment horizontal="center" vertical="center"/>
    </xf>
    <xf numFmtId="0" fontId="20" fillId="34" borderId="15" xfId="0" applyFont="1" applyFill="1" applyBorder="1" applyAlignment="1">
      <alignment vertical="center" wrapText="1"/>
    </xf>
    <xf numFmtId="0" fontId="26" fillId="34" borderId="18" xfId="0" applyFont="1" applyFill="1" applyBorder="1" applyAlignment="1">
      <alignment vertical="center" wrapText="1"/>
    </xf>
    <xf numFmtId="0" fontId="26" fillId="33" borderId="18" xfId="0" applyFont="1" applyFill="1" applyBorder="1" applyAlignment="1">
      <alignment horizontal="left" vertical="center" wrapText="1"/>
    </xf>
    <xf numFmtId="0" fontId="23" fillId="33" borderId="14" xfId="0" applyFont="1" applyFill="1" applyBorder="1" applyAlignment="1">
      <alignment horizontal="center" vertical="center" wrapText="1"/>
    </xf>
    <xf numFmtId="0" fontId="27" fillId="34" borderId="15" xfId="0" applyFont="1" applyFill="1" applyBorder="1" applyAlignment="1">
      <alignment horizontal="left" vertical="center" wrapText="1"/>
    </xf>
    <xf numFmtId="0" fontId="28" fillId="0" borderId="19" xfId="0" applyFont="1" applyBorder="1" applyAlignment="1">
      <alignment horizontal="left" vertical="center" wrapText="1" indent="1"/>
    </xf>
    <xf numFmtId="3" fontId="23" fillId="0" borderId="14" xfId="0" applyNumberFormat="1" applyFont="1" applyBorder="1" applyAlignment="1">
      <alignment horizontal="center" vertical="center"/>
    </xf>
    <xf numFmtId="0" fontId="29" fillId="0" borderId="19" xfId="0" applyFont="1" applyBorder="1" applyAlignment="1">
      <alignment horizontal="left" vertical="center" wrapText="1" indent="1"/>
    </xf>
    <xf numFmtId="0" fontId="29" fillId="35" borderId="15" xfId="0" applyFont="1" applyFill="1" applyBorder="1" applyAlignment="1">
      <alignment vertical="center" wrapText="1"/>
    </xf>
    <xf numFmtId="3" fontId="23" fillId="35" borderId="14" xfId="0" applyNumberFormat="1" applyFont="1" applyFill="1" applyBorder="1" applyAlignment="1">
      <alignment horizontal="center" vertical="center"/>
    </xf>
    <xf numFmtId="0" fontId="29" fillId="36" borderId="15" xfId="0" applyFont="1" applyFill="1" applyBorder="1" applyAlignment="1">
      <alignment vertical="center" wrapText="1"/>
    </xf>
    <xf numFmtId="3" fontId="23" fillId="36" borderId="14" xfId="0" applyNumberFormat="1" applyFont="1" applyFill="1" applyBorder="1" applyAlignment="1">
      <alignment horizontal="center" vertical="center"/>
    </xf>
    <xf numFmtId="9" fontId="19" fillId="0" borderId="14" xfId="43" applyFont="1" applyBorder="1" applyAlignment="1">
      <alignment horizontal="center" vertical="center"/>
    </xf>
    <xf numFmtId="167" fontId="19" fillId="0" borderId="14" xfId="43" applyNumberFormat="1" applyFont="1" applyBorder="1" applyAlignment="1">
      <alignment horizontal="center" vertical="center"/>
    </xf>
    <xf numFmtId="3" fontId="19" fillId="0" borderId="15" xfId="0" applyNumberFormat="1" applyFont="1" applyFill="1" applyBorder="1" applyAlignment="1">
      <alignment horizontal="center" vertical="center" wrapText="1"/>
    </xf>
    <xf numFmtId="3" fontId="21" fillId="0" borderId="14" xfId="0" applyNumberFormat="1" applyFont="1" applyFill="1" applyBorder="1" applyAlignment="1">
      <alignment horizontal="center" vertical="center"/>
    </xf>
    <xf numFmtId="3" fontId="19" fillId="0" borderId="14" xfId="0" applyNumberFormat="1" applyFont="1" applyFill="1" applyBorder="1" applyAlignment="1">
      <alignment horizontal="center" vertical="center"/>
    </xf>
    <xf numFmtId="9" fontId="27" fillId="34" borderId="18" xfId="0" applyNumberFormat="1" applyFont="1" applyFill="1" applyBorder="1" applyAlignment="1">
      <alignment horizontal="center" vertical="center" wrapText="1"/>
    </xf>
    <xf numFmtId="0" fontId="28" fillId="0" borderId="22" xfId="0" applyFont="1" applyBorder="1" applyAlignment="1">
      <alignment horizontal="left" vertical="center" wrapText="1" indent="1"/>
    </xf>
    <xf numFmtId="0" fontId="27" fillId="34" borderId="15" xfId="0" applyFont="1" applyFill="1" applyBorder="1" applyAlignment="1">
      <alignment vertical="center" wrapText="1"/>
    </xf>
    <xf numFmtId="0" fontId="0" fillId="0" borderId="0" xfId="0"/>
    <xf numFmtId="0" fontId="19" fillId="33" borderId="16" xfId="0" applyFont="1" applyFill="1" applyBorder="1" applyAlignment="1">
      <alignment horizontal="center" vertical="center" wrapText="1"/>
    </xf>
    <xf numFmtId="0" fontId="19" fillId="33" borderId="14" xfId="0" applyFont="1" applyFill="1" applyBorder="1" applyAlignment="1">
      <alignment horizontal="center" vertical="center" wrapText="1"/>
    </xf>
    <xf numFmtId="3" fontId="23" fillId="0" borderId="14" xfId="0" applyNumberFormat="1" applyFont="1" applyFill="1" applyBorder="1" applyAlignment="1">
      <alignment horizontal="center" vertical="center"/>
    </xf>
    <xf numFmtId="0" fontId="27" fillId="0" borderId="15" xfId="0" applyFont="1" applyFill="1" applyBorder="1" applyAlignment="1">
      <alignment horizontal="left" vertical="center" wrapText="1"/>
    </xf>
    <xf numFmtId="167" fontId="21" fillId="0" borderId="14" xfId="0" applyNumberFormat="1" applyFont="1" applyFill="1" applyBorder="1" applyAlignment="1">
      <alignment horizontal="center" vertical="center"/>
    </xf>
    <xf numFmtId="167" fontId="19" fillId="0" borderId="14" xfId="43" applyNumberFormat="1" applyFont="1" applyFill="1" applyBorder="1" applyAlignment="1">
      <alignment horizontal="center" vertical="center"/>
    </xf>
    <xf numFmtId="3" fontId="33" fillId="0" borderId="14" xfId="0" applyNumberFormat="1" applyFont="1" applyFill="1" applyBorder="1" applyAlignment="1">
      <alignment horizontal="center" vertical="center"/>
    </xf>
    <xf numFmtId="3" fontId="23" fillId="34" borderId="14" xfId="0" applyNumberFormat="1" applyFont="1" applyFill="1" applyBorder="1" applyAlignment="1">
      <alignment horizontal="center" vertical="center"/>
    </xf>
    <xf numFmtId="0" fontId="34" fillId="33" borderId="15" xfId="0" applyFont="1" applyFill="1" applyBorder="1" applyAlignment="1">
      <alignment vertical="center" wrapText="1"/>
    </xf>
    <xf numFmtId="0" fontId="34" fillId="33" borderId="15" xfId="0" applyFont="1" applyFill="1" applyBorder="1" applyAlignment="1">
      <alignment horizontal="left" vertical="center" wrapText="1"/>
    </xf>
    <xf numFmtId="0" fontId="19" fillId="33" borderId="15" xfId="0" applyFont="1" applyFill="1" applyBorder="1" applyAlignment="1">
      <alignment vertical="center" wrapText="1"/>
    </xf>
    <xf numFmtId="1" fontId="33" fillId="38" borderId="14" xfId="0" applyNumberFormat="1" applyFont="1" applyFill="1" applyBorder="1" applyAlignment="1">
      <alignment horizontal="center" vertical="center"/>
    </xf>
    <xf numFmtId="1" fontId="33" fillId="38" borderId="14" xfId="43" applyNumberFormat="1" applyFont="1" applyFill="1" applyBorder="1" applyAlignment="1">
      <alignment horizontal="center" vertical="center"/>
    </xf>
    <xf numFmtId="0" fontId="34" fillId="38" borderId="15" xfId="0" applyFont="1" applyFill="1" applyBorder="1" applyAlignment="1">
      <alignment horizontal="left" vertical="center" wrapText="1"/>
    </xf>
    <xf numFmtId="9" fontId="33" fillId="38" borderId="14" xfId="0" applyNumberFormat="1" applyFont="1" applyFill="1" applyBorder="1" applyAlignment="1">
      <alignment horizontal="center" vertical="center"/>
    </xf>
    <xf numFmtId="9" fontId="33" fillId="38" borderId="14" xfId="43" applyNumberFormat="1" applyFont="1" applyFill="1" applyBorder="1" applyAlignment="1">
      <alignment horizontal="center" vertical="center"/>
    </xf>
    <xf numFmtId="9" fontId="19" fillId="38" borderId="14" xfId="0" applyNumberFormat="1" applyFont="1" applyFill="1" applyBorder="1" applyAlignment="1">
      <alignment horizontal="center" vertical="center"/>
    </xf>
    <xf numFmtId="0" fontId="48" fillId="0" borderId="0" xfId="0" applyFont="1"/>
    <xf numFmtId="0" fontId="53" fillId="35" borderId="15" xfId="0" applyFont="1" applyFill="1" applyBorder="1" applyAlignment="1">
      <alignment vertical="center" wrapText="1"/>
    </xf>
    <xf numFmtId="0" fontId="54" fillId="0" borderId="15" xfId="0" applyFont="1" applyBorder="1" applyAlignment="1">
      <alignment horizontal="left" vertical="center" wrapText="1" indent="1"/>
    </xf>
    <xf numFmtId="0" fontId="45" fillId="0" borderId="15" xfId="0" applyFont="1" applyBorder="1" applyAlignment="1">
      <alignment horizontal="left" vertical="center" wrapText="1" indent="1"/>
    </xf>
    <xf numFmtId="0" fontId="51" fillId="0" borderId="15" xfId="0" applyFont="1" applyBorder="1" applyAlignment="1">
      <alignment horizontal="left" vertical="center" wrapText="1" indent="1"/>
    </xf>
    <xf numFmtId="0" fontId="51" fillId="34" borderId="15" xfId="0" applyFont="1" applyFill="1" applyBorder="1" applyAlignment="1">
      <alignment vertical="center" wrapText="1"/>
    </xf>
    <xf numFmtId="0" fontId="53" fillId="36" borderId="15" xfId="0" applyFont="1" applyFill="1" applyBorder="1" applyAlignment="1">
      <alignment vertical="center" wrapText="1"/>
    </xf>
    <xf numFmtId="0" fontId="35" fillId="34" borderId="18" xfId="0" applyFont="1" applyFill="1" applyBorder="1" applyAlignment="1">
      <alignment horizontal="left" vertical="center" wrapText="1"/>
    </xf>
    <xf numFmtId="0" fontId="49" fillId="0" borderId="15" xfId="0" applyFont="1" applyBorder="1" applyAlignment="1">
      <alignment horizontal="left" vertical="center" wrapText="1" indent="1"/>
    </xf>
    <xf numFmtId="0" fontId="35" fillId="34" borderId="15" xfId="0" applyFont="1" applyFill="1" applyBorder="1" applyAlignment="1">
      <alignment horizontal="left" vertical="center" wrapText="1"/>
    </xf>
    <xf numFmtId="0" fontId="34" fillId="33" borderId="15" xfId="0" applyFont="1" applyFill="1" applyBorder="1" applyAlignment="1">
      <alignment horizontal="left" vertical="top" wrapText="1"/>
    </xf>
    <xf numFmtId="0" fontId="35" fillId="34" borderId="15" xfId="0" applyFont="1" applyFill="1" applyBorder="1" applyAlignment="1">
      <alignment vertical="center" wrapText="1"/>
    </xf>
    <xf numFmtId="0" fontId="45" fillId="33" borderId="15" xfId="0" applyFont="1" applyFill="1" applyBorder="1" applyAlignment="1">
      <alignment vertical="center" wrapText="1"/>
    </xf>
    <xf numFmtId="0" fontId="45" fillId="33" borderId="39" xfId="0" applyFont="1" applyFill="1" applyBorder="1" applyAlignment="1">
      <alignment horizontal="left" vertical="center" wrapText="1"/>
    </xf>
    <xf numFmtId="0" fontId="45" fillId="33" borderId="15" xfId="0" applyFont="1" applyFill="1" applyBorder="1" applyAlignment="1">
      <alignment horizontal="left" vertical="center" wrapText="1"/>
    </xf>
    <xf numFmtId="10" fontId="34" fillId="0" borderId="14" xfId="74" applyFont="1" applyBorder="1" applyAlignment="1">
      <alignment horizontal="center" vertical="center"/>
    </xf>
    <xf numFmtId="167" fontId="34" fillId="0" borderId="14" xfId="74" applyNumberFormat="1" applyFont="1" applyBorder="1" applyAlignment="1">
      <alignment horizontal="center" vertical="center"/>
    </xf>
    <xf numFmtId="3" fontId="51" fillId="0" borderId="45" xfId="69" applyNumberFormat="1" applyFont="1" applyFill="1" applyBorder="1" applyAlignment="1">
      <alignment horizontal="left" vertical="center" wrapText="1"/>
    </xf>
    <xf numFmtId="3" fontId="52" fillId="0" borderId="20" xfId="69" applyNumberFormat="1" applyFont="1" applyFill="1" applyBorder="1" applyAlignment="1">
      <alignment horizontal="left" vertical="center" wrapText="1"/>
    </xf>
    <xf numFmtId="3" fontId="51" fillId="0" borderId="20" xfId="69" applyNumberFormat="1" applyFont="1" applyFill="1" applyBorder="1" applyAlignment="1">
      <alignment horizontal="left" vertical="center" wrapText="1"/>
    </xf>
    <xf numFmtId="3" fontId="51" fillId="0" borderId="45" xfId="69" applyNumberFormat="1" applyFont="1" applyFill="1" applyBorder="1" applyAlignment="1">
      <alignment horizontal="center" vertical="center" wrapText="1"/>
    </xf>
    <xf numFmtId="3" fontId="51" fillId="33" borderId="45" xfId="69" applyNumberFormat="1" applyFont="1" applyFill="1" applyBorder="1" applyAlignment="1">
      <alignment horizontal="left" vertical="center" wrapText="1"/>
    </xf>
    <xf numFmtId="3" fontId="51" fillId="33" borderId="20" xfId="69" applyNumberFormat="1" applyFont="1" applyFill="1" applyBorder="1" applyAlignment="1">
      <alignment horizontal="left" vertical="center" wrapText="1"/>
    </xf>
    <xf numFmtId="0" fontId="67" fillId="0" borderId="0" xfId="0" applyFont="1" applyFill="1"/>
    <xf numFmtId="0" fontId="66" fillId="0" borderId="0" xfId="0" applyFont="1" applyFill="1"/>
    <xf numFmtId="0" fontId="80" fillId="39" borderId="0" xfId="0" applyFont="1" applyFill="1"/>
    <xf numFmtId="0" fontId="81" fillId="39" borderId="0" xfId="0" applyFont="1" applyFill="1"/>
    <xf numFmtId="0" fontId="81" fillId="0" borderId="0" xfId="0" applyFont="1"/>
    <xf numFmtId="0" fontId="80" fillId="39" borderId="50" xfId="0" applyFont="1" applyFill="1" applyBorder="1" applyAlignment="1">
      <alignment horizontal="center" vertical="center" wrapText="1"/>
    </xf>
    <xf numFmtId="0" fontId="80" fillId="40" borderId="50" xfId="0" applyFont="1" applyFill="1" applyBorder="1" applyAlignment="1">
      <alignment horizontal="center" vertical="center" wrapText="1"/>
    </xf>
    <xf numFmtId="0" fontId="45" fillId="0" borderId="0" xfId="0" applyFont="1"/>
    <xf numFmtId="0" fontId="51" fillId="33" borderId="18" xfId="0" applyFont="1" applyFill="1" applyBorder="1" applyAlignment="1">
      <alignment horizontal="left" vertical="center" wrapText="1"/>
    </xf>
    <xf numFmtId="0" fontId="51" fillId="34" borderId="18" xfId="0" applyFont="1" applyFill="1" applyBorder="1" applyAlignment="1">
      <alignment vertical="center" wrapText="1"/>
    </xf>
    <xf numFmtId="0" fontId="51" fillId="33" borderId="16" xfId="0" applyFont="1" applyFill="1" applyBorder="1" applyAlignment="1">
      <alignment horizontal="center" vertical="center" wrapText="1"/>
    </xf>
    <xf numFmtId="0" fontId="51" fillId="33" borderId="14" xfId="0" applyFont="1" applyFill="1" applyBorder="1" applyAlignment="1">
      <alignment horizontal="center" vertical="center" wrapText="1"/>
    </xf>
    <xf numFmtId="168" fontId="34" fillId="33" borderId="14" xfId="47" applyNumberFormat="1" applyFont="1" applyFill="1" applyBorder="1" applyAlignment="1">
      <alignment horizontal="center" vertical="center"/>
    </xf>
    <xf numFmtId="9" fontId="34" fillId="33" borderId="14" xfId="0" applyNumberFormat="1" applyFont="1" applyFill="1" applyBorder="1" applyAlignment="1">
      <alignment horizontal="center" vertical="center"/>
    </xf>
    <xf numFmtId="0" fontId="51" fillId="34" borderId="19" xfId="0" applyFont="1" applyFill="1" applyBorder="1" applyAlignment="1">
      <alignment vertical="center" wrapText="1"/>
    </xf>
    <xf numFmtId="0" fontId="45" fillId="33" borderId="37" xfId="0" applyFont="1" applyFill="1" applyBorder="1" applyAlignment="1">
      <alignment vertical="center" wrapText="1"/>
    </xf>
    <xf numFmtId="168" fontId="45" fillId="33" borderId="40" xfId="47" applyNumberFormat="1" applyFont="1" applyFill="1" applyBorder="1" applyAlignment="1">
      <alignment horizontal="center" vertical="center"/>
    </xf>
    <xf numFmtId="9" fontId="45" fillId="33" borderId="40" xfId="0" applyNumberFormat="1" applyFont="1" applyFill="1" applyBorder="1" applyAlignment="1">
      <alignment horizontal="center" vertical="center"/>
    </xf>
    <xf numFmtId="168" fontId="45" fillId="33" borderId="14" xfId="47" applyNumberFormat="1" applyFont="1" applyFill="1" applyBorder="1" applyAlignment="1">
      <alignment horizontal="center" vertical="center"/>
    </xf>
    <xf numFmtId="9" fontId="45" fillId="33" borderId="14" xfId="0" applyNumberFormat="1" applyFont="1" applyFill="1" applyBorder="1" applyAlignment="1">
      <alignment horizontal="center" vertical="center"/>
    </xf>
    <xf numFmtId="168" fontId="45" fillId="33" borderId="14" xfId="47" applyNumberFormat="1" applyFont="1" applyFill="1" applyBorder="1" applyAlignment="1">
      <alignment vertical="center"/>
    </xf>
    <xf numFmtId="0" fontId="52" fillId="34" borderId="15" xfId="0" applyFont="1" applyFill="1" applyBorder="1" applyAlignment="1">
      <alignment horizontal="left" vertical="center" wrapText="1"/>
    </xf>
    <xf numFmtId="167" fontId="34" fillId="33" borderId="14" xfId="0" applyNumberFormat="1" applyFont="1" applyFill="1" applyBorder="1" applyAlignment="1">
      <alignment horizontal="center" vertical="center"/>
    </xf>
    <xf numFmtId="3" fontId="34" fillId="0" borderId="14" xfId="0" applyNumberFormat="1" applyFont="1" applyBorder="1" applyAlignment="1">
      <alignment horizontal="center" vertical="center"/>
    </xf>
    <xf numFmtId="3" fontId="56" fillId="0" borderId="14" xfId="0" applyNumberFormat="1" applyFont="1" applyBorder="1" applyAlignment="1">
      <alignment horizontal="center" vertical="center"/>
    </xf>
    <xf numFmtId="167" fontId="56" fillId="0" borderId="14" xfId="0" applyNumberFormat="1" applyFont="1" applyBorder="1" applyAlignment="1">
      <alignment horizontal="center" vertical="center"/>
    </xf>
    <xf numFmtId="3" fontId="52" fillId="35" borderId="14" xfId="0" applyNumberFormat="1" applyFont="1" applyFill="1" applyBorder="1" applyAlignment="1">
      <alignment horizontal="center" vertical="center"/>
    </xf>
    <xf numFmtId="168" fontId="45" fillId="33" borderId="14" xfId="47" applyNumberFormat="1" applyFont="1" applyFill="1" applyBorder="1" applyAlignment="1">
      <alignment horizontal="right" vertical="center"/>
    </xf>
    <xf numFmtId="0" fontId="59" fillId="33" borderId="38" xfId="0" applyFont="1" applyFill="1" applyBorder="1" applyAlignment="1">
      <alignment vertical="center"/>
    </xf>
    <xf numFmtId="0" fontId="65" fillId="33" borderId="37" xfId="0" applyFont="1" applyFill="1" applyBorder="1" applyAlignment="1">
      <alignment wrapText="1"/>
    </xf>
    <xf numFmtId="9" fontId="45" fillId="33" borderId="36" xfId="0" applyNumberFormat="1" applyFont="1" applyFill="1" applyBorder="1" applyAlignment="1">
      <alignment horizontal="center" vertical="center"/>
    </xf>
    <xf numFmtId="0" fontId="52" fillId="33" borderId="16" xfId="0" applyFont="1" applyFill="1" applyBorder="1" applyAlignment="1">
      <alignment horizontal="center" vertical="center" wrapText="1"/>
    </xf>
    <xf numFmtId="0" fontId="52" fillId="33" borderId="14" xfId="0" applyFont="1" applyFill="1" applyBorder="1" applyAlignment="1">
      <alignment horizontal="center" vertical="center" wrapText="1"/>
    </xf>
    <xf numFmtId="0" fontId="53" fillId="35" borderId="27" xfId="0" applyFont="1" applyFill="1" applyBorder="1" applyAlignment="1">
      <alignment vertical="center" wrapText="1"/>
    </xf>
    <xf numFmtId="3" fontId="52" fillId="35" borderId="28" xfId="0" applyNumberFormat="1" applyFont="1" applyFill="1" applyBorder="1" applyAlignment="1">
      <alignment horizontal="center" vertical="center"/>
    </xf>
    <xf numFmtId="0" fontId="52" fillId="34" borderId="10" xfId="0" applyFont="1" applyFill="1" applyBorder="1" applyAlignment="1">
      <alignment vertical="center" wrapText="1"/>
    </xf>
    <xf numFmtId="0" fontId="35" fillId="34" borderId="18" xfId="0" applyFont="1" applyFill="1" applyBorder="1" applyAlignment="1">
      <alignment vertical="center" wrapText="1"/>
    </xf>
    <xf numFmtId="3" fontId="56" fillId="0" borderId="16" xfId="0" applyNumberFormat="1" applyFont="1" applyBorder="1" applyAlignment="1">
      <alignment horizontal="center" vertical="center"/>
    </xf>
    <xf numFmtId="3" fontId="34" fillId="0" borderId="16" xfId="0" applyNumberFormat="1" applyFont="1" applyBorder="1" applyAlignment="1">
      <alignment horizontal="center" vertical="center"/>
    </xf>
    <xf numFmtId="0" fontId="49" fillId="0" borderId="34" xfId="0" applyFont="1" applyBorder="1" applyAlignment="1">
      <alignment horizontal="left" vertical="center" wrapText="1" indent="1"/>
    </xf>
    <xf numFmtId="3" fontId="56" fillId="0" borderId="41" xfId="0" applyNumberFormat="1" applyFont="1" applyBorder="1" applyAlignment="1">
      <alignment horizontal="center" vertical="center"/>
    </xf>
    <xf numFmtId="3" fontId="56" fillId="0" borderId="42" xfId="0" applyNumberFormat="1" applyFont="1" applyBorder="1" applyAlignment="1">
      <alignment horizontal="center" vertical="center"/>
    </xf>
    <xf numFmtId="3" fontId="56" fillId="0" borderId="43" xfId="0" applyNumberFormat="1" applyFont="1" applyBorder="1" applyAlignment="1">
      <alignment horizontal="center" vertical="center"/>
    </xf>
    <xf numFmtId="3" fontId="56" fillId="0" borderId="44" xfId="0" applyNumberFormat="1" applyFont="1" applyBorder="1" applyAlignment="1">
      <alignment horizontal="center" vertical="center"/>
    </xf>
    <xf numFmtId="0" fontId="35" fillId="34" borderId="45" xfId="0" applyFont="1" applyFill="1" applyBorder="1" applyAlignment="1">
      <alignment horizontal="left" vertical="center" wrapText="1"/>
    </xf>
    <xf numFmtId="0" fontId="35" fillId="34" borderId="46" xfId="0" applyFont="1" applyFill="1" applyBorder="1" applyAlignment="1">
      <alignment vertical="center" wrapText="1"/>
    </xf>
    <xf numFmtId="3" fontId="35" fillId="0" borderId="45" xfId="0" applyNumberFormat="1" applyFont="1" applyBorder="1" applyAlignment="1">
      <alignment horizontal="center" vertical="center"/>
    </xf>
    <xf numFmtId="3" fontId="56" fillId="0" borderId="45" xfId="0" applyNumberFormat="1" applyFont="1" applyBorder="1" applyAlignment="1">
      <alignment horizontal="center" vertical="center"/>
    </xf>
    <xf numFmtId="0" fontId="35" fillId="33" borderId="45" xfId="0" applyFont="1" applyFill="1" applyBorder="1" applyAlignment="1">
      <alignment horizontal="left" vertical="center" wrapText="1"/>
    </xf>
    <xf numFmtId="0" fontId="34" fillId="33" borderId="15" xfId="0" applyFont="1" applyFill="1" applyBorder="1" applyAlignment="1">
      <alignment horizontal="right" vertical="center" wrapText="1"/>
    </xf>
    <xf numFmtId="3" fontId="52" fillId="36" borderId="14" xfId="0" applyNumberFormat="1" applyFont="1" applyFill="1" applyBorder="1" applyAlignment="1">
      <alignment horizontal="center" vertical="center"/>
    </xf>
    <xf numFmtId="3" fontId="55" fillId="34" borderId="14" xfId="0" applyNumberFormat="1" applyFont="1" applyFill="1" applyBorder="1" applyAlignment="1">
      <alignment horizontal="center" vertical="center"/>
    </xf>
    <xf numFmtId="3" fontId="55" fillId="0" borderId="14" xfId="0" applyNumberFormat="1" applyFont="1" applyBorder="1" applyAlignment="1">
      <alignment horizontal="center" vertical="center"/>
    </xf>
    <xf numFmtId="3" fontId="52" fillId="0" borderId="14" xfId="0" applyNumberFormat="1" applyFont="1" applyBorder="1" applyAlignment="1">
      <alignment horizontal="center" vertical="center"/>
    </xf>
    <xf numFmtId="3" fontId="57" fillId="0" borderId="14" xfId="0" applyNumberFormat="1" applyFont="1" applyBorder="1" applyAlignment="1">
      <alignment horizontal="center" vertical="center"/>
    </xf>
    <xf numFmtId="0" fontId="19" fillId="33" borderId="15" xfId="0" applyFont="1" applyFill="1" applyBorder="1" applyAlignment="1">
      <alignment horizontal="center" vertical="center" wrapText="1"/>
    </xf>
    <xf numFmtId="0" fontId="19" fillId="33" borderId="15" xfId="0" applyFont="1" applyFill="1" applyBorder="1" applyAlignment="1">
      <alignment horizontal="left" vertical="center" wrapText="1"/>
    </xf>
    <xf numFmtId="0" fontId="81" fillId="0" borderId="0" xfId="0" applyFont="1" applyAlignment="1">
      <alignment wrapText="1"/>
    </xf>
    <xf numFmtId="0" fontId="19" fillId="33" borderId="15" xfId="0" applyFont="1" applyFill="1" applyBorder="1" applyAlignment="1">
      <alignment horizontal="left" vertical="center" wrapText="1"/>
    </xf>
    <xf numFmtId="0" fontId="0" fillId="0" borderId="0" xfId="0"/>
    <xf numFmtId="0" fontId="20" fillId="34" borderId="15" xfId="0" applyFont="1" applyFill="1" applyBorder="1" applyAlignment="1">
      <alignment vertical="center" wrapText="1"/>
    </xf>
    <xf numFmtId="0" fontId="82" fillId="39" borderId="50" xfId="0" applyFont="1" applyFill="1" applyBorder="1" applyAlignment="1">
      <alignment horizontal="center" vertical="center" wrapText="1"/>
    </xf>
    <xf numFmtId="49" fontId="84" fillId="40" borderId="50" xfId="0" applyNumberFormat="1" applyFont="1" applyFill="1" applyBorder="1" applyAlignment="1">
      <alignment horizontal="center" vertical="center" wrapText="1"/>
    </xf>
    <xf numFmtId="3" fontId="33" fillId="0" borderId="15" xfId="0" applyNumberFormat="1" applyFont="1" applyFill="1" applyBorder="1" applyAlignment="1">
      <alignment horizontal="center" vertical="center" wrapText="1"/>
    </xf>
    <xf numFmtId="3" fontId="44" fillId="33" borderId="23" xfId="0" applyNumberFormat="1" applyFont="1" applyFill="1" applyBorder="1" applyAlignment="1">
      <alignment horizontal="center" vertical="center" wrapText="1"/>
    </xf>
    <xf numFmtId="167" fontId="44" fillId="33" borderId="23" xfId="0" applyNumberFormat="1" applyFont="1" applyFill="1" applyBorder="1" applyAlignment="1">
      <alignment horizontal="center" vertical="center"/>
    </xf>
    <xf numFmtId="0" fontId="74" fillId="33" borderId="23" xfId="0" applyFont="1" applyFill="1" applyBorder="1" applyAlignment="1">
      <alignment horizontal="left" vertical="center" wrapText="1" indent="1"/>
    </xf>
    <xf numFmtId="3" fontId="74" fillId="33" borderId="23" xfId="0" applyNumberFormat="1" applyFont="1" applyFill="1" applyBorder="1" applyAlignment="1">
      <alignment horizontal="center" vertical="center"/>
    </xf>
    <xf numFmtId="0" fontId="73" fillId="33" borderId="23" xfId="0" applyFont="1" applyFill="1" applyBorder="1" applyAlignment="1">
      <alignment horizontal="left" vertical="center" wrapText="1" indent="1"/>
    </xf>
    <xf numFmtId="3" fontId="44" fillId="33" borderId="23" xfId="0" applyNumberFormat="1" applyFont="1" applyFill="1" applyBorder="1" applyAlignment="1">
      <alignment horizontal="center" vertical="center"/>
    </xf>
    <xf numFmtId="3" fontId="79" fillId="33" borderId="23" xfId="0" applyNumberFormat="1" applyFont="1" applyFill="1" applyBorder="1" applyAlignment="1">
      <alignment horizontal="center" vertical="center"/>
    </xf>
    <xf numFmtId="3" fontId="44" fillId="33" borderId="14" xfId="0" applyNumberFormat="1" applyFont="1" applyFill="1" applyBorder="1" applyAlignment="1">
      <alignment horizontal="center" vertical="center"/>
    </xf>
    <xf numFmtId="3" fontId="73" fillId="33" borderId="23" xfId="0" applyNumberFormat="1" applyFont="1" applyFill="1" applyBorder="1" applyAlignment="1">
      <alignment horizontal="center" vertical="center"/>
    </xf>
    <xf numFmtId="0" fontId="79" fillId="33" borderId="23" xfId="0" applyFont="1" applyFill="1" applyBorder="1" applyAlignment="1">
      <alignment horizontal="left" vertical="center" wrapText="1" indent="1"/>
    </xf>
    <xf numFmtId="0" fontId="33" fillId="0" borderId="15" xfId="0" applyFont="1" applyFill="1" applyBorder="1" applyAlignment="1">
      <alignment vertical="center" wrapText="1"/>
    </xf>
    <xf numFmtId="9" fontId="33" fillId="0" borderId="14" xfId="0" applyNumberFormat="1" applyFont="1" applyFill="1" applyBorder="1" applyAlignment="1">
      <alignment horizontal="center" vertical="center"/>
    </xf>
    <xf numFmtId="3" fontId="19" fillId="33" borderId="14" xfId="43" applyNumberFormat="1" applyFont="1" applyFill="1" applyBorder="1" applyAlignment="1">
      <alignment horizontal="center" vertical="center"/>
    </xf>
    <xf numFmtId="9" fontId="43" fillId="33" borderId="14" xfId="0" applyNumberFormat="1" applyFont="1" applyFill="1" applyBorder="1" applyAlignment="1">
      <alignment horizontal="center" vertical="center"/>
    </xf>
    <xf numFmtId="0" fontId="33" fillId="33" borderId="15" xfId="0" applyFont="1" applyFill="1" applyBorder="1" applyAlignment="1">
      <alignment vertical="center" wrapText="1"/>
    </xf>
    <xf numFmtId="0" fontId="33" fillId="0" borderId="14" xfId="0" applyNumberFormat="1" applyFont="1" applyFill="1" applyBorder="1" applyAlignment="1">
      <alignment horizontal="center" vertical="center"/>
    </xf>
    <xf numFmtId="0" fontId="23" fillId="33" borderId="16" xfId="0" applyFont="1" applyFill="1" applyBorder="1" applyAlignment="1">
      <alignment horizontal="center" vertical="center" wrapText="1"/>
    </xf>
    <xf numFmtId="3" fontId="21" fillId="33" borderId="14" xfId="0" applyNumberFormat="1" applyFont="1" applyFill="1" applyBorder="1" applyAlignment="1">
      <alignment horizontal="center" vertical="center"/>
    </xf>
    <xf numFmtId="3" fontId="19" fillId="33" borderId="14" xfId="0" applyNumberFormat="1" applyFont="1" applyFill="1" applyBorder="1" applyAlignment="1">
      <alignment horizontal="center" vertical="center"/>
    </xf>
    <xf numFmtId="0" fontId="19" fillId="34" borderId="15" xfId="0" applyFont="1" applyFill="1" applyBorder="1" applyAlignment="1">
      <alignment vertical="center" wrapText="1"/>
    </xf>
    <xf numFmtId="1" fontId="21" fillId="0" borderId="14" xfId="0" applyNumberFormat="1" applyFont="1" applyBorder="1" applyAlignment="1">
      <alignment horizontal="center" vertical="center"/>
    </xf>
    <xf numFmtId="0" fontId="44" fillId="0" borderId="20" xfId="44" applyFont="1" applyFill="1" applyBorder="1" applyAlignment="1">
      <alignment horizontal="left" vertical="center" wrapText="1"/>
    </xf>
    <xf numFmtId="0" fontId="27" fillId="34" borderId="18" xfId="0" applyFont="1" applyFill="1" applyBorder="1" applyAlignment="1">
      <alignment vertical="center" wrapText="1"/>
    </xf>
    <xf numFmtId="0" fontId="27" fillId="34" borderId="15" xfId="0" applyFont="1" applyFill="1" applyBorder="1" applyAlignment="1">
      <alignment horizontal="left" vertical="center"/>
    </xf>
    <xf numFmtId="9" fontId="34" fillId="33" borderId="14" xfId="0" applyNumberFormat="1" applyFont="1" applyFill="1" applyBorder="1" applyAlignment="1">
      <alignment horizontal="right" vertical="center"/>
    </xf>
    <xf numFmtId="0" fontId="33" fillId="33" borderId="15" xfId="0" applyFont="1" applyFill="1" applyBorder="1" applyAlignment="1">
      <alignment horizontal="left" vertical="center" wrapText="1"/>
    </xf>
    <xf numFmtId="3" fontId="33" fillId="33" borderId="14" xfId="43" applyNumberFormat="1" applyFont="1" applyFill="1" applyBorder="1" applyAlignment="1">
      <alignment horizontal="center" vertical="center"/>
    </xf>
    <xf numFmtId="9" fontId="33" fillId="33" borderId="14" xfId="0" applyNumberFormat="1" applyFont="1" applyFill="1" applyBorder="1" applyAlignment="1">
      <alignment horizontal="center" vertical="center"/>
    </xf>
    <xf numFmtId="0" fontId="19" fillId="34" borderId="10" xfId="0" applyFont="1" applyFill="1" applyBorder="1" applyAlignment="1">
      <alignment vertical="center"/>
    </xf>
    <xf numFmtId="0" fontId="19" fillId="34" borderId="11" xfId="0" applyFont="1" applyFill="1" applyBorder="1" applyAlignment="1">
      <alignment vertical="center"/>
    </xf>
    <xf numFmtId="0" fontId="19" fillId="34" borderId="13" xfId="0" applyFont="1" applyFill="1" applyBorder="1" applyAlignment="1">
      <alignment vertical="center"/>
    </xf>
    <xf numFmtId="0" fontId="27" fillId="34" borderId="18" xfId="0" applyFont="1" applyFill="1" applyBorder="1" applyAlignment="1">
      <alignment horizontal="left" vertical="center" wrapText="1"/>
    </xf>
    <xf numFmtId="0" fontId="33" fillId="34" borderId="15" xfId="0" applyFont="1" applyFill="1" applyBorder="1" applyAlignment="1">
      <alignment horizontal="left" vertical="center" wrapText="1"/>
    </xf>
    <xf numFmtId="0" fontId="19" fillId="34" borderId="10" xfId="0" applyFont="1" applyFill="1" applyBorder="1" applyAlignment="1">
      <alignment vertical="center" wrapText="1"/>
    </xf>
    <xf numFmtId="0" fontId="19" fillId="0" borderId="55" xfId="44" applyFont="1" applyBorder="1" applyAlignment="1">
      <alignment horizontal="justify" vertical="center" wrapText="1"/>
    </xf>
    <xf numFmtId="0" fontId="87" fillId="0" borderId="0" xfId="0" applyFont="1"/>
    <xf numFmtId="0" fontId="32" fillId="0" borderId="0" xfId="0" applyFont="1" applyFill="1"/>
    <xf numFmtId="0" fontId="20" fillId="33" borderId="16" xfId="0" applyFont="1" applyFill="1" applyBorder="1" applyAlignment="1">
      <alignment horizontal="center" vertical="center" wrapText="1"/>
    </xf>
    <xf numFmtId="0" fontId="20" fillId="33" borderId="14" xfId="0" applyFont="1" applyFill="1" applyBorder="1" applyAlignment="1">
      <alignment horizontal="center" vertical="center" wrapText="1"/>
    </xf>
    <xf numFmtId="3" fontId="22" fillId="33" borderId="15" xfId="0" applyNumberFormat="1" applyFont="1" applyFill="1" applyBorder="1" applyAlignment="1">
      <alignment horizontal="center" vertical="center" wrapText="1"/>
    </xf>
    <xf numFmtId="167" fontId="22" fillId="33" borderId="14" xfId="0" applyNumberFormat="1" applyFont="1" applyFill="1" applyBorder="1" applyAlignment="1">
      <alignment horizontal="center" vertical="center"/>
    </xf>
    <xf numFmtId="3" fontId="73" fillId="33" borderId="14" xfId="0" applyNumberFormat="1" applyFont="1" applyFill="1" applyBorder="1" applyAlignment="1">
      <alignment horizontal="center" vertical="center"/>
    </xf>
    <xf numFmtId="0" fontId="22" fillId="33" borderId="15" xfId="0" applyFont="1" applyFill="1" applyBorder="1" applyAlignment="1">
      <alignment vertical="center" wrapText="1"/>
    </xf>
    <xf numFmtId="3" fontId="44" fillId="33" borderId="15" xfId="0" applyNumberFormat="1" applyFont="1" applyFill="1" applyBorder="1" applyAlignment="1">
      <alignment horizontal="center" vertical="center" wrapText="1"/>
    </xf>
    <xf numFmtId="0" fontId="29" fillId="34" borderId="15" xfId="0" applyFont="1" applyFill="1" applyBorder="1" applyAlignment="1">
      <alignment horizontal="left" vertical="center" wrapText="1"/>
    </xf>
    <xf numFmtId="3" fontId="25" fillId="0" borderId="14" xfId="0" applyNumberFormat="1" applyFont="1" applyBorder="1" applyAlignment="1">
      <alignment horizontal="center" vertical="center"/>
    </xf>
    <xf numFmtId="0" fontId="90" fillId="0" borderId="0" xfId="0" applyFont="1" applyFill="1"/>
    <xf numFmtId="0" fontId="20" fillId="33" borderId="18" xfId="0" applyFont="1" applyFill="1" applyBorder="1" applyAlignment="1">
      <alignment horizontal="left" vertical="center" wrapText="1"/>
    </xf>
    <xf numFmtId="0" fontId="22" fillId="33" borderId="14" xfId="0" applyFont="1" applyFill="1" applyBorder="1" applyAlignment="1">
      <alignment horizontal="center" vertical="center" wrapText="1"/>
    </xf>
    <xf numFmtId="0" fontId="20" fillId="33" borderId="20" xfId="0" applyFont="1" applyFill="1" applyBorder="1" applyAlignment="1">
      <alignment horizontal="center" vertical="center" wrapText="1"/>
    </xf>
    <xf numFmtId="1" fontId="33" fillId="33" borderId="15" xfId="0" applyNumberFormat="1" applyFont="1" applyFill="1" applyBorder="1" applyAlignment="1">
      <alignment horizontal="center" vertical="center" wrapText="1"/>
    </xf>
    <xf numFmtId="3" fontId="33" fillId="33" borderId="15" xfId="0" applyNumberFormat="1" applyFont="1" applyFill="1" applyBorder="1" applyAlignment="1">
      <alignment horizontal="center" vertical="center" wrapText="1"/>
    </xf>
    <xf numFmtId="167" fontId="33" fillId="33" borderId="14" xfId="0" applyNumberFormat="1" applyFont="1" applyFill="1" applyBorder="1" applyAlignment="1">
      <alignment horizontal="center" vertical="center"/>
    </xf>
    <xf numFmtId="0" fontId="39" fillId="33" borderId="16" xfId="0" applyFont="1" applyFill="1" applyBorder="1" applyAlignment="1">
      <alignment horizontal="center" vertical="center" wrapText="1"/>
    </xf>
    <xf numFmtId="0" fontId="39" fillId="33" borderId="14" xfId="0" applyFont="1" applyFill="1" applyBorder="1" applyAlignment="1">
      <alignment horizontal="center" vertical="center" wrapText="1"/>
    </xf>
    <xf numFmtId="0" fontId="44" fillId="33" borderId="15" xfId="0" applyFont="1" applyFill="1" applyBorder="1" applyAlignment="1">
      <alignment horizontal="left" vertical="center" wrapText="1" indent="1"/>
    </xf>
    <xf numFmtId="3" fontId="33" fillId="33" borderId="14" xfId="0" applyNumberFormat="1" applyFont="1" applyFill="1" applyBorder="1" applyAlignment="1">
      <alignment horizontal="center" vertical="center"/>
    </xf>
    <xf numFmtId="0" fontId="73" fillId="33" borderId="15" xfId="0" applyFont="1" applyFill="1" applyBorder="1" applyAlignment="1">
      <alignment horizontal="left" vertical="center" wrapText="1" indent="1"/>
    </xf>
    <xf numFmtId="3" fontId="41" fillId="33" borderId="14" xfId="0" applyNumberFormat="1" applyFont="1" applyFill="1" applyBorder="1" applyAlignment="1">
      <alignment horizontal="center" vertical="center"/>
    </xf>
    <xf numFmtId="167" fontId="41" fillId="33" borderId="14" xfId="0" applyNumberFormat="1" applyFont="1" applyFill="1" applyBorder="1" applyAlignment="1">
      <alignment horizontal="center" vertical="center"/>
    </xf>
    <xf numFmtId="0" fontId="74" fillId="33" borderId="18" xfId="0" applyFont="1" applyFill="1" applyBorder="1" applyAlignment="1">
      <alignment horizontal="left" vertical="center" wrapText="1" indent="1"/>
    </xf>
    <xf numFmtId="0" fontId="74" fillId="33" borderId="15" xfId="0" applyFont="1" applyFill="1" applyBorder="1" applyAlignment="1">
      <alignment vertical="center" wrapText="1"/>
    </xf>
    <xf numFmtId="3" fontId="39" fillId="33" borderId="14" xfId="0" applyNumberFormat="1" applyFont="1" applyFill="1" applyBorder="1" applyAlignment="1">
      <alignment horizontal="center" vertical="center"/>
    </xf>
    <xf numFmtId="167" fontId="73" fillId="33" borderId="23" xfId="0" applyNumberFormat="1" applyFont="1" applyFill="1" applyBorder="1" applyAlignment="1">
      <alignment horizontal="center" vertical="center"/>
    </xf>
    <xf numFmtId="9" fontId="44" fillId="33" borderId="23" xfId="43" applyFont="1" applyFill="1" applyBorder="1" applyAlignment="1">
      <alignment horizontal="center" vertical="center"/>
    </xf>
    <xf numFmtId="167" fontId="44" fillId="33" borderId="23" xfId="43" applyNumberFormat="1" applyFont="1" applyFill="1" applyBorder="1" applyAlignment="1">
      <alignment horizontal="center" vertical="center"/>
    </xf>
    <xf numFmtId="0" fontId="74" fillId="33" borderId="23" xfId="0" applyFont="1" applyFill="1" applyBorder="1" applyAlignment="1">
      <alignment vertical="center" wrapText="1"/>
    </xf>
    <xf numFmtId="0" fontId="74" fillId="33" borderId="23" xfId="0" applyFont="1" applyFill="1" applyBorder="1" applyAlignment="1">
      <alignment horizontal="left" vertical="center" wrapText="1"/>
    </xf>
    <xf numFmtId="0" fontId="74" fillId="33" borderId="23" xfId="0" applyFont="1" applyFill="1" applyBorder="1" applyAlignment="1">
      <alignment horizontal="left" vertical="center"/>
    </xf>
    <xf numFmtId="0" fontId="77" fillId="33" borderId="23" xfId="0" applyFont="1" applyFill="1" applyBorder="1" applyAlignment="1">
      <alignment vertical="center" wrapText="1"/>
    </xf>
    <xf numFmtId="0" fontId="69" fillId="33" borderId="15" xfId="0" applyFont="1" applyFill="1" applyBorder="1" applyAlignment="1">
      <alignment horizontal="left" vertical="center" wrapText="1"/>
    </xf>
    <xf numFmtId="0" fontId="72" fillId="33" borderId="14" xfId="0" applyFont="1" applyFill="1" applyBorder="1" applyAlignment="1">
      <alignment horizontal="center" vertical="center" wrapText="1"/>
    </xf>
    <xf numFmtId="3" fontId="69" fillId="33" borderId="15" xfId="0" applyNumberFormat="1" applyFont="1" applyFill="1" applyBorder="1" applyAlignment="1">
      <alignment horizontal="center" vertical="center" wrapText="1"/>
    </xf>
    <xf numFmtId="167" fontId="69" fillId="33" borderId="14" xfId="0" applyNumberFormat="1" applyFont="1" applyFill="1" applyBorder="1" applyAlignment="1">
      <alignment horizontal="center" vertical="center"/>
    </xf>
    <xf numFmtId="0" fontId="69" fillId="33" borderId="16" xfId="0" applyFont="1" applyFill="1" applyBorder="1" applyAlignment="1">
      <alignment horizontal="center" vertical="center" wrapText="1"/>
    </xf>
    <xf numFmtId="0" fontId="69" fillId="33" borderId="15" xfId="0" applyFont="1" applyFill="1" applyBorder="1" applyAlignment="1">
      <alignment horizontal="left" vertical="center" wrapText="1" indent="1"/>
    </xf>
    <xf numFmtId="3" fontId="69" fillId="33" borderId="14" xfId="0" applyNumberFormat="1" applyFont="1" applyFill="1" applyBorder="1" applyAlignment="1">
      <alignment horizontal="center" vertical="center"/>
    </xf>
    <xf numFmtId="0" fontId="70" fillId="33" borderId="15" xfId="0" applyFont="1" applyFill="1" applyBorder="1" applyAlignment="1">
      <alignment horizontal="left" vertical="center" wrapText="1" indent="1"/>
    </xf>
    <xf numFmtId="3" fontId="70" fillId="33" borderId="14" xfId="0" applyNumberFormat="1" applyFont="1" applyFill="1" applyBorder="1" applyAlignment="1">
      <alignment horizontal="center" vertical="center"/>
    </xf>
    <xf numFmtId="0" fontId="81" fillId="39" borderId="0" xfId="0" applyFont="1" applyFill="1" applyAlignment="1">
      <alignment horizontal="center"/>
    </xf>
    <xf numFmtId="0" fontId="81" fillId="0" borderId="0" xfId="0" applyFont="1" applyAlignment="1">
      <alignment horizontal="center"/>
    </xf>
    <xf numFmtId="3" fontId="27" fillId="0" borderId="14" xfId="0" applyNumberFormat="1" applyFont="1" applyBorder="1" applyAlignment="1">
      <alignment horizontal="center" vertical="center"/>
    </xf>
    <xf numFmtId="0" fontId="34" fillId="0" borderId="14" xfId="74" applyNumberFormat="1" applyFont="1" applyBorder="1" applyAlignment="1">
      <alignment horizontal="center" vertical="center"/>
    </xf>
    <xf numFmtId="0" fontId="94" fillId="33" borderId="18" xfId="0" applyFont="1" applyFill="1" applyBorder="1" applyAlignment="1">
      <alignment horizontal="left" vertical="center" wrapText="1"/>
    </xf>
    <xf numFmtId="0" fontId="94" fillId="33" borderId="15" xfId="0" applyFont="1" applyFill="1" applyBorder="1" applyAlignment="1">
      <alignment vertical="center" wrapText="1"/>
    </xf>
    <xf numFmtId="0" fontId="94" fillId="33" borderId="16" xfId="0" applyFont="1" applyFill="1" applyBorder="1" applyAlignment="1">
      <alignment horizontal="center" vertical="center" wrapText="1"/>
    </xf>
    <xf numFmtId="0" fontId="68" fillId="33" borderId="14" xfId="0" applyFont="1" applyFill="1" applyBorder="1" applyAlignment="1">
      <alignment horizontal="center" vertical="center" wrapText="1"/>
    </xf>
    <xf numFmtId="0" fontId="94" fillId="33" borderId="15" xfId="0" applyFont="1" applyFill="1" applyBorder="1" applyAlignment="1">
      <alignment horizontal="left" vertical="center" wrapText="1"/>
    </xf>
    <xf numFmtId="3" fontId="68" fillId="33" borderId="15" xfId="0" applyNumberFormat="1" applyFont="1" applyFill="1" applyBorder="1" applyAlignment="1">
      <alignment horizontal="center" vertical="center" wrapText="1"/>
    </xf>
    <xf numFmtId="3" fontId="94" fillId="33" borderId="15" xfId="0" applyNumberFormat="1" applyFont="1" applyFill="1" applyBorder="1" applyAlignment="1">
      <alignment horizontal="center" vertical="center" wrapText="1"/>
    </xf>
    <xf numFmtId="167" fontId="94" fillId="33" borderId="14" xfId="0" applyNumberFormat="1" applyFont="1" applyFill="1" applyBorder="1" applyAlignment="1">
      <alignment horizontal="center" vertical="center"/>
    </xf>
    <xf numFmtId="0" fontId="94" fillId="33" borderId="15" xfId="0" applyFont="1" applyFill="1" applyBorder="1" applyAlignment="1">
      <alignment horizontal="left" vertical="center" wrapText="1" indent="1"/>
    </xf>
    <xf numFmtId="3" fontId="94" fillId="33" borderId="14" xfId="0" applyNumberFormat="1" applyFont="1" applyFill="1" applyBorder="1" applyAlignment="1">
      <alignment horizontal="center" vertical="center"/>
    </xf>
    <xf numFmtId="0" fontId="96" fillId="33" borderId="15" xfId="0" applyFont="1" applyFill="1" applyBorder="1" applyAlignment="1">
      <alignment horizontal="left" vertical="center" wrapText="1" indent="1"/>
    </xf>
    <xf numFmtId="3" fontId="96" fillId="33" borderId="14" xfId="0" applyNumberFormat="1" applyFont="1" applyFill="1" applyBorder="1" applyAlignment="1">
      <alignment horizontal="center" vertical="center"/>
    </xf>
    <xf numFmtId="0" fontId="68" fillId="33" borderId="15" xfId="0" applyFont="1" applyFill="1" applyBorder="1" applyAlignment="1">
      <alignment vertical="center" wrapText="1"/>
    </xf>
    <xf numFmtId="3" fontId="68" fillId="33" borderId="14" xfId="0" applyNumberFormat="1" applyFont="1" applyFill="1" applyBorder="1" applyAlignment="1">
      <alignment horizontal="center" vertical="center"/>
    </xf>
    <xf numFmtId="3" fontId="98" fillId="33" borderId="23" xfId="0" applyNumberFormat="1" applyFont="1" applyFill="1" applyBorder="1" applyAlignment="1">
      <alignment horizontal="center" vertical="center" wrapText="1"/>
    </xf>
    <xf numFmtId="4" fontId="19" fillId="33" borderId="15" xfId="0" applyNumberFormat="1" applyFont="1" applyFill="1" applyBorder="1" applyAlignment="1">
      <alignment horizontal="center" vertical="center" wrapText="1"/>
    </xf>
    <xf numFmtId="3" fontId="21" fillId="37" borderId="14" xfId="0" applyNumberFormat="1" applyFont="1" applyFill="1" applyBorder="1" applyAlignment="1">
      <alignment horizontal="center" vertical="center"/>
    </xf>
    <xf numFmtId="0" fontId="19" fillId="0" borderId="15" xfId="0" applyFont="1" applyFill="1" applyBorder="1" applyAlignment="1">
      <alignment horizontal="left" vertical="center" wrapText="1"/>
    </xf>
    <xf numFmtId="0" fontId="99" fillId="0" borderId="19" xfId="0" applyFont="1" applyBorder="1" applyAlignment="1">
      <alignment horizontal="left" vertical="center" wrapText="1" indent="1"/>
    </xf>
    <xf numFmtId="0" fontId="50" fillId="35" borderId="15" xfId="0" applyFont="1" applyFill="1" applyBorder="1" applyAlignment="1">
      <alignment vertical="center" wrapText="1"/>
    </xf>
    <xf numFmtId="0" fontId="50" fillId="0" borderId="19" xfId="0" applyFont="1" applyBorder="1" applyAlignment="1">
      <alignment horizontal="left" vertical="center" wrapText="1" indent="1"/>
    </xf>
    <xf numFmtId="0" fontId="58" fillId="34" borderId="15" xfId="0" applyFont="1" applyFill="1" applyBorder="1" applyAlignment="1">
      <alignment vertical="center" wrapText="1"/>
    </xf>
    <xf numFmtId="3" fontId="55" fillId="37" borderId="14" xfId="0" applyNumberFormat="1" applyFont="1" applyFill="1" applyBorder="1" applyAlignment="1">
      <alignment horizontal="center" vertical="center"/>
    </xf>
    <xf numFmtId="0" fontId="89" fillId="33" borderId="23" xfId="0" applyFont="1" applyFill="1" applyBorder="1" applyAlignment="1">
      <alignment horizontal="left" vertical="center" wrapText="1"/>
    </xf>
    <xf numFmtId="3" fontId="89" fillId="33" borderId="23" xfId="0" applyNumberFormat="1" applyFont="1" applyFill="1" applyBorder="1" applyAlignment="1">
      <alignment horizontal="center" vertical="center" wrapText="1"/>
    </xf>
    <xf numFmtId="167" fontId="89" fillId="33" borderId="23" xfId="0" applyNumberFormat="1" applyFont="1" applyFill="1" applyBorder="1" applyAlignment="1">
      <alignment horizontal="center" vertical="center"/>
    </xf>
    <xf numFmtId="0" fontId="29" fillId="33" borderId="23" xfId="0" applyFont="1" applyFill="1" applyBorder="1" applyAlignment="1">
      <alignment horizontal="left" vertical="center" wrapText="1" indent="1"/>
    </xf>
    <xf numFmtId="3" fontId="29" fillId="33" borderId="23" xfId="0" applyNumberFormat="1" applyFont="1" applyFill="1" applyBorder="1" applyAlignment="1">
      <alignment horizontal="center" vertical="center"/>
    </xf>
    <xf numFmtId="0" fontId="76" fillId="33" borderId="23" xfId="0" applyFont="1" applyFill="1" applyBorder="1" applyAlignment="1">
      <alignment horizontal="left" vertical="center" wrapText="1" indent="1"/>
    </xf>
    <xf numFmtId="3" fontId="89" fillId="33" borderId="23" xfId="0" applyNumberFormat="1" applyFont="1" applyFill="1" applyBorder="1" applyAlignment="1">
      <alignment horizontal="center" vertical="center"/>
    </xf>
    <xf numFmtId="3" fontId="76" fillId="33" borderId="23" xfId="0" applyNumberFormat="1" applyFont="1" applyFill="1" applyBorder="1" applyAlignment="1">
      <alignment horizontal="center" vertical="center"/>
    </xf>
    <xf numFmtId="167" fontId="76" fillId="33" borderId="23" xfId="0" applyNumberFormat="1" applyFont="1" applyFill="1" applyBorder="1" applyAlignment="1">
      <alignment horizontal="center" vertical="center"/>
    </xf>
    <xf numFmtId="3" fontId="28" fillId="33" borderId="23" xfId="0" applyNumberFormat="1" applyFont="1" applyFill="1" applyBorder="1" applyAlignment="1">
      <alignment horizontal="center" vertical="center"/>
    </xf>
    <xf numFmtId="0" fontId="29" fillId="33" borderId="23" xfId="0" applyFont="1" applyFill="1" applyBorder="1" applyAlignment="1">
      <alignment vertical="center" wrapText="1"/>
    </xf>
    <xf numFmtId="0" fontId="28" fillId="33" borderId="23" xfId="0" applyFont="1" applyFill="1" applyBorder="1" applyAlignment="1">
      <alignment horizontal="left" vertical="center" wrapText="1" indent="1"/>
    </xf>
    <xf numFmtId="3" fontId="101" fillId="0" borderId="14" xfId="0" applyNumberFormat="1" applyFont="1" applyBorder="1" applyAlignment="1">
      <alignment horizontal="center" vertical="center"/>
    </xf>
    <xf numFmtId="0" fontId="98" fillId="33" borderId="23" xfId="0" applyFont="1" applyFill="1" applyBorder="1" applyAlignment="1">
      <alignment horizontal="left" vertical="center" wrapText="1"/>
    </xf>
    <xf numFmtId="0" fontId="19" fillId="33" borderId="15" xfId="0" applyFont="1" applyFill="1" applyBorder="1" applyAlignment="1">
      <alignment horizontal="center" vertical="center" wrapText="1"/>
    </xf>
    <xf numFmtId="3" fontId="51" fillId="33" borderId="45" xfId="69" applyNumberFormat="1" applyFont="1" applyFill="1" applyBorder="1" applyAlignment="1">
      <alignment horizontal="center" vertical="center" wrapText="1"/>
    </xf>
    <xf numFmtId="0" fontId="52" fillId="33" borderId="15" xfId="0" applyFont="1" applyFill="1" applyBorder="1" applyAlignment="1">
      <alignment horizontal="center" vertical="center" wrapText="1"/>
    </xf>
    <xf numFmtId="0" fontId="0" fillId="0" borderId="0" xfId="0"/>
    <xf numFmtId="3" fontId="34" fillId="33" borderId="15" xfId="0" applyNumberFormat="1" applyFont="1" applyFill="1" applyBorder="1" applyAlignment="1">
      <alignment horizontal="center" vertical="center" wrapText="1"/>
    </xf>
    <xf numFmtId="3" fontId="22" fillId="0" borderId="14" xfId="0" applyNumberFormat="1" applyFont="1" applyBorder="1" applyAlignment="1">
      <alignment horizontal="center" vertical="center"/>
    </xf>
    <xf numFmtId="0" fontId="105" fillId="33" borderId="15" xfId="0" applyFont="1" applyFill="1" applyBorder="1" applyAlignment="1">
      <alignment horizontal="center" vertical="center" wrapText="1"/>
    </xf>
    <xf numFmtId="3" fontId="19" fillId="37" borderId="15" xfId="0" applyNumberFormat="1" applyFont="1" applyFill="1" applyBorder="1" applyAlignment="1">
      <alignment horizontal="center" vertical="center" wrapText="1"/>
    </xf>
    <xf numFmtId="3" fontId="110" fillId="33" borderId="14" xfId="0" applyNumberFormat="1" applyFont="1" applyFill="1" applyBorder="1" applyAlignment="1">
      <alignment horizontal="center" vertical="center"/>
    </xf>
    <xf numFmtId="3" fontId="111" fillId="33" borderId="14" xfId="0" applyNumberFormat="1" applyFont="1" applyFill="1" applyBorder="1" applyAlignment="1">
      <alignment horizontal="center" vertical="center"/>
    </xf>
    <xf numFmtId="3" fontId="43" fillId="0" borderId="14" xfId="0" applyNumberFormat="1" applyFont="1" applyFill="1" applyBorder="1" applyAlignment="1">
      <alignment horizontal="center" vertical="center"/>
    </xf>
    <xf numFmtId="168" fontId="19" fillId="0" borderId="14" xfId="75" applyNumberFormat="1" applyFont="1" applyBorder="1" applyAlignment="1">
      <alignment horizontal="center" vertical="center"/>
    </xf>
    <xf numFmtId="3" fontId="110" fillId="0" borderId="14" xfId="0" applyNumberFormat="1" applyFont="1" applyFill="1" applyBorder="1" applyAlignment="1">
      <alignment horizontal="center" vertical="center"/>
    </xf>
    <xf numFmtId="3" fontId="27" fillId="0" borderId="14" xfId="0" applyNumberFormat="1" applyFont="1" applyFill="1" applyBorder="1" applyAlignment="1">
      <alignment horizontal="center" vertical="center"/>
    </xf>
    <xf numFmtId="0" fontId="76" fillId="0" borderId="15" xfId="0" applyFont="1" applyBorder="1" applyAlignment="1">
      <alignment horizontal="left" vertical="center" wrapText="1" indent="1"/>
    </xf>
    <xf numFmtId="0" fontId="19" fillId="33" borderId="15" xfId="0" applyFont="1" applyFill="1" applyBorder="1" applyAlignment="1">
      <alignment horizontal="center" vertical="center" wrapText="1"/>
    </xf>
    <xf numFmtId="0" fontId="19" fillId="33" borderId="10" xfId="0" applyFont="1" applyFill="1" applyBorder="1" applyAlignment="1">
      <alignment horizontal="center" vertical="center"/>
    </xf>
    <xf numFmtId="0" fontId="19" fillId="33" borderId="11" xfId="0" applyFont="1" applyFill="1" applyBorder="1" applyAlignment="1">
      <alignment horizontal="center" vertical="center"/>
    </xf>
    <xf numFmtId="0" fontId="19" fillId="33" borderId="13" xfId="0" applyFont="1" applyFill="1" applyBorder="1" applyAlignment="1">
      <alignment horizontal="center" vertical="center"/>
    </xf>
    <xf numFmtId="0" fontId="34" fillId="33" borderId="15" xfId="0" applyFont="1" applyFill="1" applyBorder="1" applyAlignment="1">
      <alignment horizontal="center" vertical="center" wrapText="1"/>
    </xf>
    <xf numFmtId="9" fontId="19" fillId="33" borderId="15" xfId="0" applyNumberFormat="1" applyFont="1" applyFill="1" applyBorder="1" applyAlignment="1">
      <alignment vertical="center" wrapText="1"/>
    </xf>
    <xf numFmtId="0" fontId="19" fillId="38" borderId="15" xfId="0" applyFont="1" applyFill="1" applyBorder="1" applyAlignment="1">
      <alignment vertical="center" wrapText="1"/>
    </xf>
    <xf numFmtId="9" fontId="21" fillId="0" borderId="14" xfId="43" applyFont="1" applyBorder="1" applyAlignment="1">
      <alignment horizontal="center" vertical="center"/>
    </xf>
    <xf numFmtId="3" fontId="23" fillId="36" borderId="28" xfId="0" applyNumberFormat="1" applyFont="1" applyFill="1" applyBorder="1" applyAlignment="1">
      <alignment horizontal="center" vertical="center"/>
    </xf>
    <xf numFmtId="0" fontId="22" fillId="33" borderId="15" xfId="0" applyFont="1" applyFill="1" applyBorder="1" applyAlignment="1">
      <alignment horizontal="center" vertical="center" wrapText="1"/>
    </xf>
    <xf numFmtId="0" fontId="22" fillId="33" borderId="15" xfId="0" applyFont="1" applyFill="1" applyBorder="1" applyAlignment="1">
      <alignment horizontal="left" vertical="center" wrapText="1"/>
    </xf>
    <xf numFmtId="10" fontId="34" fillId="33" borderId="14" xfId="74" applyFont="1" applyFill="1" applyBorder="1" applyAlignment="1">
      <alignment horizontal="right" vertical="center"/>
    </xf>
    <xf numFmtId="3" fontId="35" fillId="33" borderId="15" xfId="0" applyNumberFormat="1" applyFont="1" applyFill="1" applyBorder="1" applyAlignment="1">
      <alignment horizontal="center" vertical="center" wrapText="1"/>
    </xf>
    <xf numFmtId="3" fontId="112" fillId="0" borderId="14" xfId="0" applyNumberFormat="1" applyFont="1" applyBorder="1" applyAlignment="1">
      <alignment horizontal="center" vertical="center"/>
    </xf>
    <xf numFmtId="3" fontId="34" fillId="0" borderId="15" xfId="0" applyNumberFormat="1" applyFont="1" applyBorder="1" applyAlignment="1">
      <alignment horizontal="center" vertical="center" wrapText="1"/>
    </xf>
    <xf numFmtId="0" fontId="35" fillId="34" borderId="18" xfId="0" applyFont="1" applyFill="1" applyBorder="1" applyAlignment="1">
      <alignment horizontal="center" vertical="center" wrapText="1"/>
    </xf>
    <xf numFmtId="0" fontId="20" fillId="0" borderId="18" xfId="0" applyFont="1" applyFill="1" applyBorder="1" applyAlignment="1">
      <alignment horizontal="left" vertical="center" wrapText="1"/>
    </xf>
    <xf numFmtId="0" fontId="20" fillId="0" borderId="18" xfId="0" applyFont="1" applyFill="1" applyBorder="1" applyAlignment="1">
      <alignment vertical="center" wrapText="1"/>
    </xf>
    <xf numFmtId="0" fontId="22" fillId="0" borderId="16"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44" fillId="0" borderId="15" xfId="0" applyFont="1" applyFill="1" applyBorder="1" applyAlignment="1">
      <alignment vertical="center" wrapText="1"/>
    </xf>
    <xf numFmtId="9" fontId="44" fillId="0" borderId="14" xfId="0" applyNumberFormat="1" applyFont="1" applyFill="1" applyBorder="1" applyAlignment="1">
      <alignment horizontal="center" vertical="center"/>
    </xf>
    <xf numFmtId="0" fontId="22" fillId="0" borderId="15" xfId="0" applyFont="1" applyFill="1" applyBorder="1" applyAlignment="1">
      <alignment horizontal="left" vertical="center" wrapText="1"/>
    </xf>
    <xf numFmtId="9" fontId="22" fillId="0" borderId="14" xfId="0" applyNumberFormat="1" applyFont="1" applyFill="1" applyBorder="1" applyAlignment="1">
      <alignment horizontal="center" vertical="center"/>
    </xf>
    <xf numFmtId="0" fontId="20" fillId="0" borderId="15" xfId="0" applyFont="1" applyFill="1" applyBorder="1" applyAlignment="1">
      <alignment vertical="center" wrapText="1"/>
    </xf>
    <xf numFmtId="0" fontId="22" fillId="0" borderId="15" xfId="0" applyFont="1" applyFill="1" applyBorder="1" applyAlignment="1">
      <alignment vertical="center" wrapText="1"/>
    </xf>
    <xf numFmtId="3" fontId="22" fillId="0" borderId="14" xfId="43" applyNumberFormat="1" applyFont="1" applyFill="1" applyBorder="1" applyAlignment="1">
      <alignment horizontal="center" vertical="center"/>
    </xf>
    <xf numFmtId="0" fontId="29" fillId="0" borderId="15" xfId="0" applyFont="1" applyFill="1" applyBorder="1" applyAlignment="1">
      <alignment horizontal="left" vertical="center" wrapText="1"/>
    </xf>
    <xf numFmtId="0" fontId="20" fillId="0" borderId="16"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22" fillId="0" borderId="15" xfId="0" applyNumberFormat="1" applyFont="1" applyFill="1" applyBorder="1" applyAlignment="1">
      <alignment horizontal="center" vertical="center" wrapText="1"/>
    </xf>
    <xf numFmtId="3" fontId="25" fillId="0" borderId="14" xfId="0" applyNumberFormat="1" applyFont="1" applyFill="1" applyBorder="1" applyAlignment="1">
      <alignment horizontal="center" vertical="center"/>
    </xf>
    <xf numFmtId="3" fontId="25" fillId="41" borderId="14" xfId="0" applyNumberFormat="1" applyFont="1" applyFill="1" applyBorder="1" applyAlignment="1">
      <alignment horizontal="center" vertical="center"/>
    </xf>
    <xf numFmtId="0" fontId="22" fillId="0" borderId="15" xfId="0" applyFont="1" applyFill="1" applyBorder="1" applyAlignment="1">
      <alignment horizontal="center" vertical="center" wrapText="1"/>
    </xf>
    <xf numFmtId="167" fontId="22" fillId="0" borderId="14" xfId="0" applyNumberFormat="1" applyFont="1" applyFill="1" applyBorder="1" applyAlignment="1">
      <alignment horizontal="center" vertical="center"/>
    </xf>
    <xf numFmtId="0" fontId="22" fillId="0" borderId="15" xfId="0" applyFont="1" applyFill="1" applyBorder="1" applyAlignment="1">
      <alignment horizontal="left" vertical="center" wrapText="1" indent="1"/>
    </xf>
    <xf numFmtId="3" fontId="22" fillId="0" borderId="14" xfId="0" applyNumberFormat="1" applyFont="1" applyFill="1" applyBorder="1" applyAlignment="1">
      <alignment horizontal="center" vertical="center"/>
    </xf>
    <xf numFmtId="3" fontId="22" fillId="33" borderId="14" xfId="0" applyNumberFormat="1" applyFont="1" applyFill="1" applyBorder="1" applyAlignment="1">
      <alignment horizontal="center" vertical="center"/>
    </xf>
    <xf numFmtId="0" fontId="25" fillId="0" borderId="15" xfId="0" applyFont="1" applyFill="1" applyBorder="1" applyAlignment="1">
      <alignment horizontal="left" vertical="center" wrapText="1" indent="1"/>
    </xf>
    <xf numFmtId="167" fontId="25" fillId="33" borderId="14" xfId="0" applyNumberFormat="1" applyFont="1" applyFill="1" applyBorder="1" applyAlignment="1">
      <alignment horizontal="center" vertical="center"/>
    </xf>
    <xf numFmtId="3" fontId="73" fillId="0" borderId="14" xfId="0" applyNumberFormat="1" applyFont="1" applyFill="1" applyBorder="1" applyAlignment="1">
      <alignment horizontal="center" vertical="center"/>
    </xf>
    <xf numFmtId="3" fontId="25" fillId="33" borderId="14" xfId="0" applyNumberFormat="1" applyFont="1" applyFill="1" applyBorder="1" applyAlignment="1">
      <alignment horizontal="center" vertical="center"/>
    </xf>
    <xf numFmtId="167" fontId="22" fillId="0" borderId="14" xfId="43" applyNumberFormat="1" applyFont="1" applyFill="1" applyBorder="1" applyAlignment="1">
      <alignment horizontal="center" vertical="center"/>
    </xf>
    <xf numFmtId="9" fontId="22" fillId="0" borderId="14" xfId="43" applyFont="1" applyFill="1" applyBorder="1" applyAlignment="1">
      <alignment horizontal="center" vertical="center"/>
    </xf>
    <xf numFmtId="0" fontId="28" fillId="0" borderId="19" xfId="0" applyFont="1" applyFill="1" applyBorder="1" applyAlignment="1">
      <alignment horizontal="left" vertical="center" wrapText="1" indent="1"/>
    </xf>
    <xf numFmtId="0" fontId="29" fillId="0" borderId="15" xfId="0" applyFont="1" applyFill="1" applyBorder="1" applyAlignment="1">
      <alignment vertical="center" wrapText="1"/>
    </xf>
    <xf numFmtId="3" fontId="20" fillId="0" borderId="14" xfId="0" applyNumberFormat="1" applyFont="1" applyFill="1" applyBorder="1" applyAlignment="1">
      <alignment horizontal="center" vertical="center"/>
    </xf>
    <xf numFmtId="0" fontId="29" fillId="33" borderId="15" xfId="0" applyFont="1" applyFill="1" applyBorder="1" applyAlignment="1">
      <alignment vertical="center" wrapText="1"/>
    </xf>
    <xf numFmtId="0" fontId="22" fillId="33" borderId="15" xfId="0" applyFont="1" applyFill="1" applyBorder="1" applyAlignment="1">
      <alignment horizontal="left" vertical="center" wrapText="1" indent="1"/>
    </xf>
    <xf numFmtId="0" fontId="25" fillId="33" borderId="15" xfId="0" applyFont="1" applyFill="1" applyBorder="1" applyAlignment="1">
      <alignment horizontal="left" vertical="center" wrapText="1" indent="1"/>
    </xf>
    <xf numFmtId="0" fontId="29" fillId="33" borderId="19" xfId="0" applyFont="1" applyFill="1" applyBorder="1" applyAlignment="1">
      <alignment horizontal="left" vertical="center" wrapText="1" indent="1"/>
    </xf>
    <xf numFmtId="167" fontId="25" fillId="0" borderId="14" xfId="0" applyNumberFormat="1" applyFont="1" applyFill="1" applyBorder="1" applyAlignment="1">
      <alignment horizontal="center" vertical="center"/>
    </xf>
    <xf numFmtId="0" fontId="29" fillId="0" borderId="19" xfId="0" applyFont="1" applyFill="1" applyBorder="1" applyAlignment="1">
      <alignment horizontal="left" vertical="center" wrapText="1" indent="1"/>
    </xf>
    <xf numFmtId="9" fontId="29" fillId="0" borderId="18" xfId="0" applyNumberFormat="1" applyFont="1" applyFill="1" applyBorder="1" applyAlignment="1">
      <alignment horizontal="center" vertical="center" wrapText="1"/>
    </xf>
    <xf numFmtId="0" fontId="29" fillId="0" borderId="15" xfId="0" applyFont="1" applyFill="1" applyBorder="1" applyAlignment="1">
      <alignment horizontal="left" vertical="center"/>
    </xf>
    <xf numFmtId="0" fontId="28" fillId="0" borderId="22" xfId="0" applyFont="1" applyFill="1" applyBorder="1" applyAlignment="1">
      <alignment horizontal="left" vertical="center" wrapText="1" indent="1"/>
    </xf>
    <xf numFmtId="0" fontId="22" fillId="0" borderId="10" xfId="0" applyFont="1" applyFill="1" applyBorder="1" applyAlignment="1">
      <alignment vertical="center"/>
    </xf>
    <xf numFmtId="0" fontId="29" fillId="0" borderId="18" xfId="0" applyFont="1" applyFill="1" applyBorder="1" applyAlignment="1">
      <alignment vertical="center" wrapText="1"/>
    </xf>
    <xf numFmtId="0" fontId="22" fillId="0" borderId="11" xfId="0" applyFont="1" applyFill="1" applyBorder="1" applyAlignment="1">
      <alignment vertical="center"/>
    </xf>
    <xf numFmtId="0" fontId="22" fillId="0" borderId="13" xfId="0" applyFont="1" applyFill="1" applyBorder="1" applyAlignment="1">
      <alignment vertical="center"/>
    </xf>
    <xf numFmtId="0" fontId="29" fillId="0" borderId="18" xfId="0" applyFont="1" applyFill="1" applyBorder="1" applyAlignment="1">
      <alignment horizontal="left" vertical="center" wrapText="1"/>
    </xf>
    <xf numFmtId="0" fontId="74" fillId="33" borderId="15" xfId="0" applyFont="1" applyFill="1" applyBorder="1" applyAlignment="1">
      <alignment horizontal="left" vertical="center" wrapText="1"/>
    </xf>
    <xf numFmtId="168" fontId="45" fillId="33" borderId="20" xfId="46" applyNumberFormat="1" applyFont="1" applyFill="1" applyBorder="1" applyAlignment="1">
      <alignment horizontal="center"/>
    </xf>
    <xf numFmtId="168" fontId="45" fillId="0" borderId="20" xfId="46" applyNumberFormat="1" applyFont="1" applyFill="1" applyBorder="1" applyAlignment="1">
      <alignment horizontal="center"/>
    </xf>
    <xf numFmtId="3" fontId="51" fillId="33" borderId="20" xfId="47" applyNumberFormat="1" applyFont="1" applyFill="1" applyBorder="1" applyAlignment="1">
      <alignment horizontal="left" vertical="center" wrapText="1"/>
    </xf>
    <xf numFmtId="0" fontId="20" fillId="33" borderId="10" xfId="0" applyFont="1" applyFill="1" applyBorder="1" applyAlignment="1">
      <alignment vertical="center" wrapText="1"/>
    </xf>
    <xf numFmtId="1" fontId="22" fillId="0" borderId="15" xfId="0" applyNumberFormat="1" applyFont="1" applyFill="1" applyBorder="1" applyAlignment="1">
      <alignment horizontal="center" vertical="center" wrapText="1"/>
    </xf>
    <xf numFmtId="168" fontId="45" fillId="0" borderId="20" xfId="46" applyNumberFormat="1" applyFont="1" applyFill="1" applyBorder="1" applyAlignment="1">
      <alignment horizontal="right"/>
    </xf>
    <xf numFmtId="168" fontId="45" fillId="33" borderId="20" xfId="46" applyNumberFormat="1" applyFont="1" applyFill="1" applyBorder="1" applyAlignment="1">
      <alignment horizontal="right"/>
    </xf>
    <xf numFmtId="0" fontId="115" fillId="0" borderId="15" xfId="0" applyFont="1" applyFill="1" applyBorder="1" applyAlignment="1">
      <alignment horizontal="left" vertical="center" wrapText="1" indent="1"/>
    </xf>
    <xf numFmtId="3" fontId="74" fillId="0" borderId="64" xfId="0" applyNumberFormat="1" applyFont="1" applyFill="1" applyBorder="1" applyAlignment="1">
      <alignment horizontal="center" vertical="center" wrapText="1"/>
    </xf>
    <xf numFmtId="0" fontId="29" fillId="33" borderId="15" xfId="0" applyFont="1" applyFill="1" applyBorder="1" applyAlignment="1">
      <alignment horizontal="left" vertical="center" wrapText="1"/>
    </xf>
    <xf numFmtId="0" fontId="29" fillId="33" borderId="18" xfId="0" applyFont="1" applyFill="1" applyBorder="1" applyAlignment="1">
      <alignment vertical="center" wrapText="1"/>
    </xf>
    <xf numFmtId="3" fontId="74" fillId="33" borderId="64" xfId="0" applyNumberFormat="1" applyFont="1" applyFill="1" applyBorder="1" applyAlignment="1">
      <alignment horizontal="center" vertical="center" wrapText="1"/>
    </xf>
    <xf numFmtId="0" fontId="22" fillId="33" borderId="13" xfId="0" applyFont="1" applyFill="1" applyBorder="1" applyAlignment="1">
      <alignment vertical="center"/>
    </xf>
    <xf numFmtId="0" fontId="32" fillId="33" borderId="0" xfId="0" applyFont="1" applyFill="1"/>
    <xf numFmtId="3" fontId="22" fillId="33" borderId="23" xfId="0" applyNumberFormat="1" applyFont="1" applyFill="1" applyBorder="1" applyAlignment="1">
      <alignment horizontal="center" vertical="center" wrapText="1"/>
    </xf>
    <xf numFmtId="168" fontId="45" fillId="33" borderId="20" xfId="46" applyNumberFormat="1" applyFont="1" applyFill="1" applyBorder="1" applyAlignment="1"/>
    <xf numFmtId="168" fontId="45" fillId="33" borderId="21" xfId="46" applyNumberFormat="1" applyFont="1" applyFill="1" applyBorder="1" applyAlignment="1">
      <alignment horizontal="right"/>
    </xf>
    <xf numFmtId="3" fontId="22" fillId="33" borderId="23" xfId="0" applyNumberFormat="1" applyFont="1" applyFill="1" applyBorder="1" applyAlignment="1">
      <alignment vertical="center" wrapText="1"/>
    </xf>
    <xf numFmtId="175" fontId="22" fillId="33" borderId="15" xfId="0" applyNumberFormat="1" applyFont="1" applyFill="1" applyBorder="1" applyAlignment="1">
      <alignment horizontal="center" vertical="center" wrapText="1"/>
    </xf>
    <xf numFmtId="0" fontId="116" fillId="33" borderId="15" xfId="0" applyFont="1" applyFill="1" applyBorder="1" applyAlignment="1">
      <alignment horizontal="left" vertical="center" wrapText="1" indent="1"/>
    </xf>
    <xf numFmtId="3" fontId="20" fillId="36" borderId="14" xfId="0" applyNumberFormat="1" applyFont="1" applyFill="1" applyBorder="1" applyAlignment="1">
      <alignment horizontal="center" vertical="center"/>
    </xf>
    <xf numFmtId="9" fontId="29" fillId="34" borderId="18" xfId="0" applyNumberFormat="1" applyFont="1" applyFill="1" applyBorder="1" applyAlignment="1">
      <alignment horizontal="center" vertical="center" wrapText="1"/>
    </xf>
    <xf numFmtId="1" fontId="22" fillId="33" borderId="15" xfId="0" applyNumberFormat="1" applyFont="1" applyFill="1" applyBorder="1" applyAlignment="1">
      <alignment horizontal="center" vertical="center" wrapText="1"/>
    </xf>
    <xf numFmtId="1" fontId="44" fillId="33" borderId="14" xfId="45" applyNumberFormat="1" applyFont="1" applyFill="1" applyBorder="1" applyAlignment="1">
      <alignment horizontal="center" vertical="center"/>
    </xf>
    <xf numFmtId="167" fontId="22" fillId="33" borderId="14" xfId="43" applyNumberFormat="1" applyFont="1" applyFill="1" applyBorder="1" applyAlignment="1">
      <alignment horizontal="center" vertical="center"/>
    </xf>
    <xf numFmtId="9" fontId="22" fillId="33" borderId="14" xfId="43" applyFont="1" applyFill="1" applyBorder="1" applyAlignment="1">
      <alignment horizontal="center" vertical="center"/>
    </xf>
    <xf numFmtId="3" fontId="20" fillId="33" borderId="14" xfId="0" applyNumberFormat="1" applyFont="1" applyFill="1" applyBorder="1" applyAlignment="1">
      <alignment horizontal="center" vertical="center"/>
    </xf>
    <xf numFmtId="1" fontId="73" fillId="33" borderId="14" xfId="45" applyNumberFormat="1" applyFont="1" applyFill="1" applyBorder="1" applyAlignment="1">
      <alignment horizontal="center" vertical="center"/>
    </xf>
    <xf numFmtId="1" fontId="22" fillId="0" borderId="14" xfId="0" applyNumberFormat="1" applyFont="1" applyFill="1" applyBorder="1" applyAlignment="1">
      <alignment horizontal="center" vertical="center"/>
    </xf>
    <xf numFmtId="167" fontId="22" fillId="0" borderId="15" xfId="0" applyNumberFormat="1" applyFont="1" applyFill="1" applyBorder="1" applyAlignment="1">
      <alignment horizontal="center" vertical="center" wrapText="1"/>
    </xf>
    <xf numFmtId="0" fontId="28" fillId="33" borderId="22" xfId="0" applyFont="1" applyFill="1" applyBorder="1" applyAlignment="1">
      <alignment horizontal="left" vertical="center" wrapText="1" indent="1"/>
    </xf>
    <xf numFmtId="168" fontId="22" fillId="33" borderId="15" xfId="75" applyNumberFormat="1" applyFont="1" applyFill="1" applyBorder="1" applyAlignment="1">
      <alignment vertical="center" wrapText="1"/>
    </xf>
    <xf numFmtId="3" fontId="117" fillId="0" borderId="20" xfId="44" applyNumberFormat="1" applyFont="1" applyBorder="1" applyAlignment="1">
      <alignment horizontal="right" wrapText="1"/>
    </xf>
    <xf numFmtId="0" fontId="102" fillId="0" borderId="20" xfId="0" applyNumberFormat="1" applyFont="1" applyBorder="1" applyAlignment="1">
      <alignment wrapText="1"/>
    </xf>
    <xf numFmtId="0" fontId="51" fillId="0" borderId="20" xfId="0" applyNumberFormat="1" applyFont="1" applyBorder="1" applyAlignment="1">
      <alignment wrapText="1"/>
    </xf>
    <xf numFmtId="0" fontId="118" fillId="0" borderId="20" xfId="0" applyNumberFormat="1" applyFont="1" applyBorder="1" applyAlignment="1">
      <alignment wrapText="1"/>
    </xf>
    <xf numFmtId="0" fontId="55" fillId="0" borderId="20" xfId="0" applyNumberFormat="1" applyFont="1" applyBorder="1" applyAlignment="1">
      <alignment wrapText="1"/>
    </xf>
    <xf numFmtId="168" fontId="45" fillId="33" borderId="21" xfId="46" applyNumberFormat="1" applyFont="1" applyFill="1" applyBorder="1" applyAlignment="1"/>
    <xf numFmtId="168" fontId="45" fillId="33" borderId="21" xfId="46" applyNumberFormat="1" applyFont="1" applyFill="1" applyBorder="1" applyAlignment="1">
      <alignment horizontal="center"/>
    </xf>
    <xf numFmtId="168" fontId="119" fillId="33" borderId="20" xfId="46" applyNumberFormat="1" applyFont="1" applyFill="1" applyBorder="1" applyAlignment="1">
      <alignment horizontal="right" wrapText="1"/>
    </xf>
    <xf numFmtId="0" fontId="115" fillId="33" borderId="15" xfId="0" applyFont="1" applyFill="1" applyBorder="1" applyAlignment="1">
      <alignment horizontal="left" vertical="center" wrapText="1" indent="1"/>
    </xf>
    <xf numFmtId="0" fontId="118" fillId="33" borderId="20" xfId="0" applyNumberFormat="1" applyFont="1" applyFill="1" applyBorder="1" applyAlignment="1">
      <alignment wrapText="1"/>
    </xf>
    <xf numFmtId="9" fontId="29" fillId="33" borderId="18" xfId="0" applyNumberFormat="1" applyFont="1" applyFill="1" applyBorder="1" applyAlignment="1">
      <alignment horizontal="center" vertical="center" wrapText="1"/>
    </xf>
    <xf numFmtId="0" fontId="57" fillId="0" borderId="20" xfId="0" applyNumberFormat="1" applyFont="1" applyBorder="1" applyAlignment="1">
      <alignment wrapText="1"/>
    </xf>
    <xf numFmtId="3" fontId="74" fillId="0" borderId="16" xfId="0" applyNumberFormat="1" applyFont="1" applyFill="1" applyBorder="1" applyAlignment="1">
      <alignment horizontal="center" vertical="center"/>
    </xf>
    <xf numFmtId="0" fontId="25" fillId="0" borderId="27" xfId="0" applyFont="1" applyFill="1" applyBorder="1" applyAlignment="1">
      <alignment horizontal="left" vertical="center" wrapText="1" indent="1"/>
    </xf>
    <xf numFmtId="168" fontId="90" fillId="0" borderId="20" xfId="0" applyNumberFormat="1" applyFont="1" applyFill="1" applyBorder="1" applyAlignment="1">
      <alignment horizontal="center"/>
    </xf>
    <xf numFmtId="0" fontId="111" fillId="0" borderId="15" xfId="0" applyFont="1" applyBorder="1" applyAlignment="1">
      <alignment horizontal="left" vertical="center" wrapText="1" indent="1"/>
    </xf>
    <xf numFmtId="3" fontId="111" fillId="0" borderId="14" xfId="0" applyNumberFormat="1" applyFont="1" applyBorder="1" applyAlignment="1">
      <alignment horizontal="center" vertical="center"/>
    </xf>
    <xf numFmtId="3" fontId="122" fillId="0" borderId="14" xfId="0" applyNumberFormat="1" applyFont="1" applyBorder="1" applyAlignment="1">
      <alignment horizontal="center" vertical="center"/>
    </xf>
    <xf numFmtId="0" fontId="111" fillId="0" borderId="15" xfId="0" applyFont="1" applyFill="1" applyBorder="1" applyAlignment="1">
      <alignment horizontal="left" vertical="center" wrapText="1" indent="1"/>
    </xf>
    <xf numFmtId="3" fontId="122" fillId="0" borderId="14" xfId="0" applyNumberFormat="1" applyFont="1" applyFill="1" applyBorder="1" applyAlignment="1">
      <alignment horizontal="center" vertical="center"/>
    </xf>
    <xf numFmtId="0" fontId="20" fillId="33" borderId="15" xfId="0" applyFont="1" applyFill="1" applyBorder="1" applyAlignment="1">
      <alignment vertical="center" wrapText="1"/>
    </xf>
    <xf numFmtId="0" fontId="16" fillId="0" borderId="0" xfId="0" applyFont="1" applyAlignment="1">
      <alignment horizontal="center"/>
    </xf>
    <xf numFmtId="0" fontId="22" fillId="33" borderId="15" xfId="0" applyFont="1" applyFill="1" applyBorder="1" applyAlignment="1">
      <alignment horizontal="center" vertical="center" wrapText="1"/>
    </xf>
    <xf numFmtId="0" fontId="34" fillId="33" borderId="15" xfId="0" applyFont="1" applyFill="1" applyBorder="1" applyAlignment="1">
      <alignment horizontal="center" vertical="center" wrapText="1"/>
    </xf>
    <xf numFmtId="0" fontId="22" fillId="33" borderId="15" xfId="0" applyFont="1" applyFill="1" applyBorder="1" applyAlignment="1">
      <alignment horizontal="left" vertical="center" wrapText="1"/>
    </xf>
    <xf numFmtId="0" fontId="44" fillId="33" borderId="23" xfId="0" applyFont="1" applyFill="1" applyBorder="1" applyAlignment="1">
      <alignment horizontal="center" vertical="center" wrapText="1"/>
    </xf>
    <xf numFmtId="0" fontId="74" fillId="33" borderId="23" xfId="0" applyFont="1" applyFill="1" applyBorder="1" applyAlignment="1">
      <alignment horizontal="center" vertical="center" wrapText="1"/>
    </xf>
    <xf numFmtId="0" fontId="44" fillId="33" borderId="23" xfId="0" applyFont="1" applyFill="1" applyBorder="1" applyAlignment="1">
      <alignment horizontal="left" vertical="center" wrapText="1"/>
    </xf>
    <xf numFmtId="0" fontId="89" fillId="33" borderId="23" xfId="0" applyFont="1" applyFill="1" applyBorder="1" applyAlignment="1">
      <alignment horizontal="center" vertical="center" wrapText="1"/>
    </xf>
    <xf numFmtId="0" fontId="29" fillId="33" borderId="23" xfId="0" applyFont="1" applyFill="1" applyBorder="1" applyAlignment="1">
      <alignment horizontal="center" vertical="center" wrapText="1"/>
    </xf>
    <xf numFmtId="0" fontId="33" fillId="33" borderId="15" xfId="0" applyFont="1" applyFill="1" applyBorder="1" applyAlignment="1">
      <alignment horizontal="center" vertical="center" wrapText="1"/>
    </xf>
    <xf numFmtId="0" fontId="69" fillId="33" borderId="15" xfId="0" applyFont="1" applyFill="1" applyBorder="1" applyAlignment="1">
      <alignment horizontal="center" vertical="center" wrapText="1"/>
    </xf>
    <xf numFmtId="0" fontId="94" fillId="33" borderId="15" xfId="0" applyFont="1" applyFill="1" applyBorder="1" applyAlignment="1">
      <alignment horizontal="center" vertical="center" wrapText="1"/>
    </xf>
    <xf numFmtId="0" fontId="80" fillId="39" borderId="51" xfId="0" applyFont="1" applyFill="1" applyBorder="1" applyAlignment="1">
      <alignment horizontal="center" vertical="center" wrapText="1"/>
    </xf>
    <xf numFmtId="0" fontId="80" fillId="39" borderId="52" xfId="0" applyFont="1" applyFill="1" applyBorder="1" applyAlignment="1">
      <alignment horizontal="center" vertical="center" wrapText="1"/>
    </xf>
    <xf numFmtId="0" fontId="80" fillId="39" borderId="53" xfId="0" applyFont="1" applyFill="1" applyBorder="1" applyAlignment="1">
      <alignment horizontal="center" vertical="center" wrapText="1"/>
    </xf>
    <xf numFmtId="49" fontId="80" fillId="40" borderId="51" xfId="0" applyNumberFormat="1" applyFont="1" applyFill="1" applyBorder="1" applyAlignment="1">
      <alignment horizontal="center" vertical="center" wrapText="1"/>
    </xf>
    <xf numFmtId="49" fontId="80" fillId="40" borderId="52" xfId="0" applyNumberFormat="1" applyFont="1" applyFill="1" applyBorder="1" applyAlignment="1">
      <alignment horizontal="center" vertical="center" wrapText="1"/>
    </xf>
    <xf numFmtId="49" fontId="80" fillId="40" borderId="53" xfId="0" applyNumberFormat="1" applyFont="1" applyFill="1" applyBorder="1" applyAlignment="1">
      <alignment horizontal="center" vertical="center" wrapText="1"/>
    </xf>
    <xf numFmtId="0" fontId="84" fillId="40" borderId="51" xfId="0" applyFont="1" applyFill="1" applyBorder="1" applyAlignment="1">
      <alignment horizontal="center" vertical="center" wrapText="1"/>
    </xf>
    <xf numFmtId="0" fontId="84" fillId="40" borderId="52" xfId="0" applyFont="1" applyFill="1" applyBorder="1" applyAlignment="1">
      <alignment horizontal="center" vertical="center" wrapText="1"/>
    </xf>
    <xf numFmtId="0" fontId="84" fillId="40" borderId="53" xfId="0" applyFont="1" applyFill="1" applyBorder="1" applyAlignment="1">
      <alignment horizontal="center" vertical="center" wrapText="1"/>
    </xf>
    <xf numFmtId="0" fontId="82" fillId="39" borderId="51" xfId="0" applyFont="1" applyFill="1" applyBorder="1" applyAlignment="1">
      <alignment horizontal="center" vertical="center" wrapText="1"/>
    </xf>
    <xf numFmtId="0" fontId="82" fillId="39" borderId="52" xfId="0" applyFont="1" applyFill="1" applyBorder="1" applyAlignment="1">
      <alignment horizontal="center" vertical="center" wrapText="1"/>
    </xf>
    <xf numFmtId="0" fontId="82" fillId="39" borderId="53" xfId="0" applyFont="1" applyFill="1" applyBorder="1" applyAlignment="1">
      <alignment horizontal="center" vertical="center" wrapText="1"/>
    </xf>
    <xf numFmtId="0" fontId="84" fillId="40" borderId="51" xfId="0" applyFont="1" applyFill="1" applyBorder="1" applyAlignment="1">
      <alignment horizontal="left" vertical="center" wrapText="1"/>
    </xf>
    <xf numFmtId="0" fontId="84" fillId="40" borderId="52" xfId="0" applyFont="1" applyFill="1" applyBorder="1" applyAlignment="1">
      <alignment horizontal="left" vertical="center" wrapText="1"/>
    </xf>
    <xf numFmtId="0" fontId="84" fillId="40" borderId="53" xfId="0" applyFont="1" applyFill="1" applyBorder="1" applyAlignment="1">
      <alignment horizontal="left" vertical="center" wrapText="1"/>
    </xf>
    <xf numFmtId="0" fontId="84" fillId="40" borderId="51" xfId="0" applyFont="1" applyFill="1" applyBorder="1" applyAlignment="1">
      <alignment vertical="center" wrapText="1"/>
    </xf>
    <xf numFmtId="0" fontId="84" fillId="40" borderId="52" xfId="0" applyFont="1" applyFill="1" applyBorder="1" applyAlignment="1">
      <alignment vertical="center" wrapText="1"/>
    </xf>
    <xf numFmtId="0" fontId="84" fillId="40" borderId="53" xfId="0" applyFont="1" applyFill="1" applyBorder="1" applyAlignment="1">
      <alignment vertical="center" wrapText="1"/>
    </xf>
    <xf numFmtId="0" fontId="23" fillId="34" borderId="10" xfId="0" applyFont="1" applyFill="1" applyBorder="1" applyAlignment="1">
      <alignment horizontal="center" vertical="center" wrapText="1"/>
    </xf>
    <xf numFmtId="0" fontId="23" fillId="34" borderId="11" xfId="0" applyFont="1" applyFill="1" applyBorder="1" applyAlignment="1">
      <alignment horizontal="center" vertical="center" wrapText="1"/>
    </xf>
    <xf numFmtId="0" fontId="23" fillId="34" borderId="13" xfId="0" applyFont="1" applyFill="1" applyBorder="1" applyAlignment="1">
      <alignment horizontal="center" vertical="center" wrapText="1"/>
    </xf>
    <xf numFmtId="0" fontId="19" fillId="33" borderId="17" xfId="0" applyFont="1" applyFill="1" applyBorder="1" applyAlignment="1">
      <alignment horizontal="center" vertical="center" wrapText="1"/>
    </xf>
    <xf numFmtId="0" fontId="19" fillId="33" borderId="15" xfId="0" applyFont="1" applyFill="1" applyBorder="1" applyAlignment="1">
      <alignment horizontal="center" vertical="center" wrapText="1"/>
    </xf>
    <xf numFmtId="9" fontId="19" fillId="34" borderId="11" xfId="0" applyNumberFormat="1" applyFont="1" applyFill="1" applyBorder="1" applyAlignment="1">
      <alignment horizontal="center" vertical="center"/>
    </xf>
    <xf numFmtId="9" fontId="19" fillId="34" borderId="13" xfId="0" applyNumberFormat="1" applyFont="1" applyFill="1" applyBorder="1" applyAlignment="1">
      <alignment horizontal="center" vertical="center"/>
    </xf>
    <xf numFmtId="0" fontId="19" fillId="0" borderId="10"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13" xfId="0" applyFont="1" applyFill="1" applyBorder="1" applyAlignment="1">
      <alignment horizontal="center" vertical="center" wrapText="1"/>
    </xf>
    <xf numFmtId="9" fontId="19" fillId="34" borderId="10" xfId="0" applyNumberFormat="1" applyFont="1" applyFill="1" applyBorder="1" applyAlignment="1">
      <alignment horizontal="center" vertical="center"/>
    </xf>
    <xf numFmtId="9" fontId="19" fillId="34" borderId="12" xfId="0" applyNumberFormat="1" applyFont="1" applyFill="1" applyBorder="1" applyAlignment="1">
      <alignment horizontal="center" vertical="center"/>
    </xf>
    <xf numFmtId="0" fontId="19" fillId="0" borderId="10"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13" xfId="0" applyFont="1" applyFill="1" applyBorder="1" applyAlignment="1">
      <alignment horizontal="center" vertical="center"/>
    </xf>
    <xf numFmtId="0" fontId="26" fillId="34" borderId="10" xfId="0" applyFont="1" applyFill="1" applyBorder="1" applyAlignment="1">
      <alignment horizontal="center" vertical="center"/>
    </xf>
    <xf numFmtId="0" fontId="26" fillId="34" borderId="11" xfId="0" applyFont="1" applyFill="1" applyBorder="1" applyAlignment="1">
      <alignment horizontal="center" vertical="center"/>
    </xf>
    <xf numFmtId="0" fontId="26" fillId="34" borderId="13" xfId="0" applyFont="1" applyFill="1" applyBorder="1" applyAlignment="1">
      <alignment horizontal="center" vertical="center"/>
    </xf>
    <xf numFmtId="0" fontId="16" fillId="0" borderId="0" xfId="0" applyFont="1" applyAlignment="1">
      <alignment horizontal="center"/>
    </xf>
    <xf numFmtId="0" fontId="18" fillId="33" borderId="18" xfId="0" applyFont="1" applyFill="1" applyBorder="1" applyAlignment="1">
      <alignment horizontal="center" vertical="center"/>
    </xf>
    <xf numFmtId="49" fontId="18" fillId="33" borderId="10" xfId="0" applyNumberFormat="1" applyFont="1" applyFill="1" applyBorder="1" applyAlignment="1">
      <alignment horizontal="center" vertical="center"/>
    </xf>
    <xf numFmtId="49" fontId="18" fillId="33" borderId="11" xfId="0" applyNumberFormat="1" applyFont="1" applyFill="1" applyBorder="1" applyAlignment="1">
      <alignment horizontal="center" vertical="center"/>
    </xf>
    <xf numFmtId="49" fontId="18" fillId="33" borderId="13" xfId="0" applyNumberFormat="1" applyFont="1" applyFill="1" applyBorder="1" applyAlignment="1">
      <alignment horizontal="center" vertical="center"/>
    </xf>
    <xf numFmtId="0" fontId="18" fillId="33" borderId="10" xfId="0" applyFont="1" applyFill="1" applyBorder="1" applyAlignment="1">
      <alignment horizontal="center" vertical="center" wrapText="1"/>
    </xf>
    <xf numFmtId="0" fontId="18" fillId="33" borderId="11" xfId="0" applyFont="1" applyFill="1" applyBorder="1" applyAlignment="1">
      <alignment horizontal="center" vertical="center" wrapText="1"/>
    </xf>
    <xf numFmtId="0" fontId="18" fillId="33" borderId="13" xfId="0" applyFont="1" applyFill="1" applyBorder="1" applyAlignment="1">
      <alignment horizontal="center" vertical="center" wrapText="1"/>
    </xf>
    <xf numFmtId="0" fontId="26" fillId="0" borderId="10" xfId="0" applyFont="1" applyBorder="1" applyAlignment="1">
      <alignment horizontal="center"/>
    </xf>
    <xf numFmtId="0" fontId="26" fillId="0" borderId="11" xfId="0" applyFont="1" applyBorder="1" applyAlignment="1">
      <alignment horizontal="center"/>
    </xf>
    <xf numFmtId="0" fontId="26" fillId="0" borderId="13" xfId="0" applyFont="1" applyBorder="1" applyAlignment="1">
      <alignment horizontal="center"/>
    </xf>
    <xf numFmtId="0" fontId="30" fillId="35" borderId="0" xfId="0" applyFont="1" applyFill="1" applyAlignment="1">
      <alignment horizontal="center"/>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3" xfId="0" applyFont="1" applyBorder="1" applyAlignment="1">
      <alignment horizontal="center" vertical="center" wrapText="1"/>
    </xf>
    <xf numFmtId="0" fontId="34" fillId="34" borderId="11" xfId="0" applyFont="1" applyFill="1" applyBorder="1" applyAlignment="1">
      <alignment horizontal="center" vertical="center" wrapText="1"/>
    </xf>
    <xf numFmtId="0" fontId="18" fillId="34" borderId="11" xfId="0" applyFont="1" applyFill="1" applyBorder="1" applyAlignment="1">
      <alignment horizontal="center" vertical="center"/>
    </xf>
    <xf numFmtId="0" fontId="18" fillId="34" borderId="13" xfId="0" applyFont="1" applyFill="1" applyBorder="1" applyAlignment="1">
      <alignment horizontal="center" vertical="center"/>
    </xf>
    <xf numFmtId="0" fontId="19" fillId="33" borderId="10" xfId="0" applyFont="1" applyFill="1" applyBorder="1" applyAlignment="1">
      <alignment horizontal="center" vertical="center"/>
    </xf>
    <xf numFmtId="0" fontId="19" fillId="33" borderId="11" xfId="0" applyFont="1" applyFill="1" applyBorder="1" applyAlignment="1">
      <alignment horizontal="center" vertical="center"/>
    </xf>
    <xf numFmtId="0" fontId="19" fillId="33" borderId="13" xfId="0" applyFont="1" applyFill="1" applyBorder="1" applyAlignment="1">
      <alignment horizontal="center" vertical="center"/>
    </xf>
    <xf numFmtId="0" fontId="43" fillId="34" borderId="10" xfId="0" applyFont="1" applyFill="1" applyBorder="1" applyAlignment="1">
      <alignment horizontal="center" vertical="center" wrapText="1"/>
    </xf>
    <xf numFmtId="0" fontId="43" fillId="34" borderId="11" xfId="0" applyFont="1" applyFill="1" applyBorder="1" applyAlignment="1">
      <alignment horizontal="center" vertical="center"/>
    </xf>
    <xf numFmtId="0" fontId="43" fillId="34" borderId="13" xfId="0" applyFont="1" applyFill="1" applyBorder="1" applyAlignment="1">
      <alignment horizontal="center" vertical="center"/>
    </xf>
    <xf numFmtId="0" fontId="83" fillId="33" borderId="17" xfId="0" applyFont="1" applyFill="1" applyBorder="1" applyAlignment="1">
      <alignment horizontal="center" vertical="center" wrapText="1"/>
    </xf>
    <xf numFmtId="0" fontId="83" fillId="33" borderId="15" xfId="0" applyFont="1" applyFill="1" applyBorder="1" applyAlignment="1">
      <alignment horizontal="center" vertical="center" wrapText="1"/>
    </xf>
    <xf numFmtId="0" fontId="43" fillId="34" borderId="10" xfId="0" applyFont="1" applyFill="1" applyBorder="1" applyAlignment="1">
      <alignment horizontal="center" vertical="center"/>
    </xf>
    <xf numFmtId="0" fontId="19" fillId="33" borderId="10" xfId="0" applyFont="1" applyFill="1" applyBorder="1" applyAlignment="1">
      <alignment horizontal="center" vertical="center" wrapText="1"/>
    </xf>
    <xf numFmtId="0" fontId="19" fillId="33" borderId="11" xfId="0" applyFont="1" applyFill="1" applyBorder="1" applyAlignment="1">
      <alignment horizontal="center" vertical="center" wrapText="1"/>
    </xf>
    <xf numFmtId="0" fontId="19" fillId="33" borderId="13" xfId="0" applyFont="1" applyFill="1" applyBorder="1" applyAlignment="1">
      <alignment horizontal="center" vertical="center" wrapText="1"/>
    </xf>
    <xf numFmtId="0" fontId="22" fillId="34" borderId="10" xfId="0" applyFont="1" applyFill="1" applyBorder="1" applyAlignment="1">
      <alignment horizontal="center" vertical="center" wrapText="1"/>
    </xf>
    <xf numFmtId="0" fontId="22" fillId="34" borderId="11" xfId="0" applyFont="1" applyFill="1" applyBorder="1" applyAlignment="1">
      <alignment horizontal="center" vertical="center" wrapText="1"/>
    </xf>
    <xf numFmtId="0" fontId="22" fillId="34" borderId="13" xfId="0" applyFont="1" applyFill="1" applyBorder="1" applyAlignment="1">
      <alignment horizontal="center" vertical="center" wrapText="1"/>
    </xf>
    <xf numFmtId="0" fontId="23" fillId="34" borderId="10" xfId="0" applyFont="1" applyFill="1" applyBorder="1" applyAlignment="1">
      <alignment horizontal="center" vertical="center"/>
    </xf>
    <xf numFmtId="0" fontId="23" fillId="34" borderId="11" xfId="0" applyFont="1" applyFill="1" applyBorder="1" applyAlignment="1">
      <alignment horizontal="center" vertical="center"/>
    </xf>
    <xf numFmtId="0" fontId="23" fillId="34" borderId="13" xfId="0" applyFont="1" applyFill="1" applyBorder="1" applyAlignment="1">
      <alignment horizontal="center" vertical="center"/>
    </xf>
    <xf numFmtId="0" fontId="43" fillId="33" borderId="10" xfId="0" applyFont="1" applyFill="1" applyBorder="1" applyAlignment="1">
      <alignment horizontal="center" vertical="center" wrapText="1"/>
    </xf>
    <xf numFmtId="0" fontId="43" fillId="33" borderId="11" xfId="0" applyFont="1" applyFill="1" applyBorder="1" applyAlignment="1">
      <alignment horizontal="center" vertical="center" wrapText="1"/>
    </xf>
    <xf numFmtId="0" fontId="43" fillId="33" borderId="13" xfId="0" applyFont="1" applyFill="1" applyBorder="1" applyAlignment="1">
      <alignment horizontal="center" vertical="center" wrapText="1"/>
    </xf>
    <xf numFmtId="0" fontId="20" fillId="34" borderId="10" xfId="0" applyFont="1" applyFill="1" applyBorder="1" applyAlignment="1">
      <alignment horizontal="center" vertical="center" wrapText="1"/>
    </xf>
    <xf numFmtId="0" fontId="20" fillId="34" borderId="11" xfId="0" applyFont="1" applyFill="1" applyBorder="1" applyAlignment="1">
      <alignment horizontal="center" vertical="center" wrapText="1"/>
    </xf>
    <xf numFmtId="0" fontId="20" fillId="34" borderId="13" xfId="0" applyFont="1" applyFill="1" applyBorder="1" applyAlignment="1">
      <alignment horizontal="center" vertical="center" wrapText="1"/>
    </xf>
    <xf numFmtId="0" fontId="22" fillId="33" borderId="17" xfId="0" applyFont="1" applyFill="1" applyBorder="1" applyAlignment="1">
      <alignment horizontal="center" vertical="center" wrapText="1"/>
    </xf>
    <xf numFmtId="0" fontId="22" fillId="33" borderId="15" xfId="0" applyFont="1" applyFill="1" applyBorder="1" applyAlignment="1">
      <alignment horizontal="center" vertical="center" wrapText="1"/>
    </xf>
    <xf numFmtId="9" fontId="22" fillId="34" borderId="10" xfId="0" applyNumberFormat="1" applyFont="1" applyFill="1" applyBorder="1" applyAlignment="1">
      <alignment horizontal="center" vertical="center"/>
    </xf>
    <xf numFmtId="9" fontId="22" fillId="34" borderId="13" xfId="0" applyNumberFormat="1" applyFont="1" applyFill="1" applyBorder="1" applyAlignment="1">
      <alignment horizontal="center" vertical="center"/>
    </xf>
    <xf numFmtId="0" fontId="22" fillId="0" borderId="10"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22" fillId="0" borderId="10"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13" xfId="0" applyFont="1" applyFill="1" applyBorder="1" applyAlignment="1">
      <alignment horizontal="center" vertical="center"/>
    </xf>
    <xf numFmtId="9" fontId="22" fillId="33" borderId="10" xfId="0" applyNumberFormat="1" applyFont="1" applyFill="1" applyBorder="1" applyAlignment="1">
      <alignment horizontal="center" vertical="center"/>
    </xf>
    <xf numFmtId="9" fontId="22" fillId="33" borderId="13" xfId="0" applyNumberFormat="1" applyFont="1" applyFill="1" applyBorder="1" applyAlignment="1">
      <alignment horizontal="center" vertical="center"/>
    </xf>
    <xf numFmtId="0" fontId="20" fillId="0" borderId="10"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2" fillId="0" borderId="17" xfId="0" applyFont="1" applyFill="1" applyBorder="1" applyAlignment="1">
      <alignment horizontal="center" vertical="center" wrapText="1"/>
    </xf>
    <xf numFmtId="0" fontId="22" fillId="0" borderId="15" xfId="0" applyFont="1" applyFill="1" applyBorder="1" applyAlignment="1">
      <alignment horizontal="center" vertical="center" wrapText="1"/>
    </xf>
    <xf numFmtId="9" fontId="22" fillId="0" borderId="10" xfId="0" applyNumberFormat="1" applyFont="1" applyFill="1" applyBorder="1" applyAlignment="1">
      <alignment horizontal="center" vertical="center"/>
    </xf>
    <xf numFmtId="9" fontId="22" fillId="0" borderId="11" xfId="0" applyNumberFormat="1" applyFont="1" applyFill="1" applyBorder="1" applyAlignment="1">
      <alignment horizontal="center" vertical="center"/>
    </xf>
    <xf numFmtId="9" fontId="22" fillId="0" borderId="13" xfId="0" applyNumberFormat="1" applyFont="1" applyFill="1" applyBorder="1" applyAlignment="1">
      <alignment horizontal="center" vertical="center"/>
    </xf>
    <xf numFmtId="0" fontId="20" fillId="0" borderId="10"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13" xfId="0" applyFont="1" applyFill="1" applyBorder="1" applyAlignment="1">
      <alignment horizontal="center" vertical="center"/>
    </xf>
    <xf numFmtId="9" fontId="22" fillId="0" borderId="10" xfId="0" applyNumberFormat="1" applyFont="1" applyFill="1" applyBorder="1" applyAlignment="1">
      <alignment horizontal="center" vertical="center" wrapText="1"/>
    </xf>
    <xf numFmtId="9" fontId="22" fillId="0" borderId="12" xfId="0" applyNumberFormat="1" applyFont="1" applyFill="1" applyBorder="1" applyAlignment="1">
      <alignment horizontal="center" vertical="center"/>
    </xf>
    <xf numFmtId="9" fontId="22" fillId="0" borderId="28" xfId="0" applyNumberFormat="1" applyFont="1" applyFill="1" applyBorder="1" applyAlignment="1">
      <alignment horizontal="center" vertical="center"/>
    </xf>
    <xf numFmtId="0" fontId="44" fillId="33" borderId="10" xfId="0" applyFont="1" applyFill="1" applyBorder="1" applyAlignment="1">
      <alignment horizontal="center" vertical="center" wrapText="1"/>
    </xf>
    <xf numFmtId="0" fontId="44" fillId="33" borderId="11" xfId="0" applyFont="1" applyFill="1" applyBorder="1" applyAlignment="1">
      <alignment horizontal="center" vertical="center" wrapText="1"/>
    </xf>
    <xf numFmtId="0" fontId="44" fillId="33" borderId="13" xfId="0" applyFont="1" applyFill="1" applyBorder="1" applyAlignment="1">
      <alignment horizontal="center" vertical="center" wrapText="1"/>
    </xf>
    <xf numFmtId="0" fontId="20" fillId="33" borderId="10" xfId="0" applyFont="1" applyFill="1" applyBorder="1" applyAlignment="1">
      <alignment horizontal="center" vertical="center" wrapText="1"/>
    </xf>
    <xf numFmtId="0" fontId="20" fillId="33" borderId="11" xfId="0" applyFont="1" applyFill="1" applyBorder="1" applyAlignment="1">
      <alignment horizontal="center" vertical="center" wrapText="1"/>
    </xf>
    <xf numFmtId="0" fontId="20" fillId="33" borderId="13" xfId="0" applyFont="1" applyFill="1" applyBorder="1" applyAlignment="1">
      <alignment horizontal="center" vertical="center" wrapText="1"/>
    </xf>
    <xf numFmtId="0" fontId="22" fillId="33" borderId="10" xfId="0" applyFont="1" applyFill="1" applyBorder="1" applyAlignment="1">
      <alignment horizontal="center" vertical="center" wrapText="1"/>
    </xf>
    <xf numFmtId="0" fontId="22" fillId="33" borderId="11" xfId="0" applyFont="1" applyFill="1" applyBorder="1" applyAlignment="1">
      <alignment horizontal="center" vertical="center" wrapText="1"/>
    </xf>
    <xf numFmtId="0" fontId="22" fillId="33" borderId="13" xfId="0" applyFont="1" applyFill="1" applyBorder="1" applyAlignment="1">
      <alignment horizontal="center" vertical="center" wrapText="1"/>
    </xf>
    <xf numFmtId="0" fontId="89" fillId="33" borderId="10" xfId="0" applyFont="1" applyFill="1" applyBorder="1" applyAlignment="1">
      <alignment horizontal="center" vertical="top"/>
    </xf>
    <xf numFmtId="0" fontId="22" fillId="33" borderId="11" xfId="0" applyFont="1" applyFill="1" applyBorder="1" applyAlignment="1">
      <alignment horizontal="center" vertical="top"/>
    </xf>
    <xf numFmtId="0" fontId="22" fillId="33" borderId="13" xfId="0" applyFont="1" applyFill="1" applyBorder="1" applyAlignment="1">
      <alignment horizontal="center" vertical="top"/>
    </xf>
    <xf numFmtId="0" fontId="20" fillId="42" borderId="10" xfId="0" applyFont="1" applyFill="1" applyBorder="1" applyAlignment="1">
      <alignment horizontal="center" vertical="center"/>
    </xf>
    <xf numFmtId="0" fontId="20" fillId="42" borderId="11" xfId="0" applyFont="1" applyFill="1" applyBorder="1" applyAlignment="1">
      <alignment horizontal="center" vertical="center"/>
    </xf>
    <xf numFmtId="0" fontId="20" fillId="42" borderId="13" xfId="0" applyFont="1" applyFill="1" applyBorder="1" applyAlignment="1">
      <alignment horizontal="center" vertical="center"/>
    </xf>
    <xf numFmtId="0" fontId="20" fillId="33" borderId="10" xfId="0" applyFont="1" applyFill="1" applyBorder="1" applyAlignment="1">
      <alignment horizontal="center" vertical="center"/>
    </xf>
    <xf numFmtId="0" fontId="20" fillId="33" borderId="11" xfId="0" applyFont="1" applyFill="1" applyBorder="1" applyAlignment="1">
      <alignment horizontal="center" vertical="center"/>
    </xf>
    <xf numFmtId="0" fontId="20" fillId="33" borderId="13" xfId="0" applyFont="1" applyFill="1" applyBorder="1" applyAlignment="1">
      <alignment horizontal="center" vertical="center"/>
    </xf>
    <xf numFmtId="0" fontId="22" fillId="33" borderId="10" xfId="0" applyFont="1" applyFill="1" applyBorder="1" applyAlignment="1">
      <alignment horizontal="center" vertical="center"/>
    </xf>
    <xf numFmtId="0" fontId="22" fillId="33" borderId="11" xfId="0" applyFont="1" applyFill="1" applyBorder="1" applyAlignment="1">
      <alignment horizontal="center" vertical="center"/>
    </xf>
    <xf numFmtId="0" fontId="22" fillId="33" borderId="13" xfId="0" applyFont="1" applyFill="1" applyBorder="1" applyAlignment="1">
      <alignment horizontal="center" vertical="center"/>
    </xf>
    <xf numFmtId="0" fontId="89" fillId="33" borderId="10" xfId="0" applyFont="1" applyFill="1" applyBorder="1" applyAlignment="1">
      <alignment horizontal="center" vertical="center" wrapText="1"/>
    </xf>
    <xf numFmtId="0" fontId="89" fillId="33" borderId="11" xfId="0" applyFont="1" applyFill="1" applyBorder="1" applyAlignment="1">
      <alignment horizontal="center" vertical="center" wrapText="1"/>
    </xf>
    <xf numFmtId="0" fontId="89" fillId="33" borderId="13" xfId="0" applyFont="1" applyFill="1" applyBorder="1" applyAlignment="1">
      <alignment horizontal="center" vertical="center" wrapText="1"/>
    </xf>
    <xf numFmtId="0" fontId="114" fillId="0" borderId="11" xfId="0" applyFont="1" applyFill="1" applyBorder="1" applyAlignment="1">
      <alignment horizontal="center" vertical="center" wrapText="1"/>
    </xf>
    <xf numFmtId="0" fontId="114" fillId="0" borderId="11" xfId="0" applyFont="1" applyFill="1" applyBorder="1" applyAlignment="1">
      <alignment horizontal="center" vertical="center"/>
    </xf>
    <xf numFmtId="0" fontId="114" fillId="0" borderId="13" xfId="0" applyFont="1" applyFill="1" applyBorder="1" applyAlignment="1">
      <alignment horizontal="center" vertical="center"/>
    </xf>
    <xf numFmtId="0" fontId="44" fillId="0" borderId="10" xfId="0" applyFont="1" applyFill="1" applyBorder="1" applyAlignment="1">
      <alignment horizontal="center" vertical="center" wrapText="1"/>
    </xf>
    <xf numFmtId="0" fontId="44" fillId="0" borderId="11" xfId="0" applyFont="1" applyFill="1" applyBorder="1" applyAlignment="1">
      <alignment horizontal="center" vertical="center" wrapText="1"/>
    </xf>
    <xf numFmtId="0" fontId="44" fillId="0" borderId="13" xfId="0" applyFont="1" applyFill="1" applyBorder="1" applyAlignment="1">
      <alignment horizontal="center" vertical="center" wrapText="1"/>
    </xf>
    <xf numFmtId="0" fontId="113" fillId="0" borderId="0" xfId="0" applyFont="1" applyFill="1" applyAlignment="1">
      <alignment horizontal="center" vertical="center" wrapText="1"/>
    </xf>
    <xf numFmtId="0" fontId="88" fillId="0" borderId="0" xfId="0" applyFont="1" applyFill="1" applyAlignment="1">
      <alignment horizontal="center"/>
    </xf>
    <xf numFmtId="0" fontId="22" fillId="0" borderId="18" xfId="0" applyFont="1" applyFill="1" applyBorder="1" applyAlignment="1">
      <alignment horizontal="center" vertical="center"/>
    </xf>
    <xf numFmtId="49" fontId="22" fillId="0" borderId="10" xfId="0" applyNumberFormat="1" applyFont="1" applyFill="1" applyBorder="1" applyAlignment="1">
      <alignment horizontal="center" vertical="center"/>
    </xf>
    <xf numFmtId="49" fontId="22" fillId="0" borderId="11" xfId="0" applyNumberFormat="1" applyFont="1" applyFill="1" applyBorder="1" applyAlignment="1">
      <alignment horizontal="center" vertical="center"/>
    </xf>
    <xf numFmtId="49" fontId="22" fillId="0" borderId="13" xfId="0" applyNumberFormat="1" applyFont="1" applyFill="1" applyBorder="1" applyAlignment="1">
      <alignment horizontal="center" vertical="center"/>
    </xf>
    <xf numFmtId="0" fontId="20" fillId="0" borderId="10" xfId="0" applyFont="1" applyFill="1" applyBorder="1" applyAlignment="1">
      <alignment horizontal="center"/>
    </xf>
    <xf numFmtId="0" fontId="20" fillId="0" borderId="11" xfId="0" applyFont="1" applyFill="1" applyBorder="1" applyAlignment="1">
      <alignment horizontal="center"/>
    </xf>
    <xf numFmtId="0" fontId="20" fillId="0" borderId="13" xfId="0" applyFont="1" applyFill="1" applyBorder="1" applyAlignment="1">
      <alignment horizontal="center"/>
    </xf>
    <xf numFmtId="0" fontId="19" fillId="33" borderId="10" xfId="0" applyFont="1" applyFill="1" applyBorder="1" applyAlignment="1">
      <alignment horizontal="left" vertical="center" wrapText="1"/>
    </xf>
    <xf numFmtId="0" fontId="19" fillId="33" borderId="11" xfId="0" applyFont="1" applyFill="1" applyBorder="1" applyAlignment="1">
      <alignment horizontal="left" vertical="center" wrapText="1"/>
    </xf>
    <xf numFmtId="0" fontId="19" fillId="33" borderId="13" xfId="0" applyFont="1" applyFill="1" applyBorder="1" applyAlignment="1">
      <alignment horizontal="left" vertical="center" wrapText="1"/>
    </xf>
    <xf numFmtId="0" fontId="19" fillId="33" borderId="10" xfId="0" applyFont="1" applyFill="1" applyBorder="1" applyAlignment="1">
      <alignment horizontal="left" vertical="top" wrapText="1"/>
    </xf>
    <xf numFmtId="0" fontId="19" fillId="33" borderId="11" xfId="0" applyFont="1" applyFill="1" applyBorder="1" applyAlignment="1">
      <alignment horizontal="left" vertical="top" wrapText="1"/>
    </xf>
    <xf numFmtId="0" fontId="19" fillId="33" borderId="13" xfId="0" applyFont="1" applyFill="1" applyBorder="1" applyAlignment="1">
      <alignment horizontal="left" vertical="top" wrapText="1"/>
    </xf>
    <xf numFmtId="0" fontId="33" fillId="0" borderId="10" xfId="0" applyFont="1" applyFill="1" applyBorder="1" applyAlignment="1">
      <alignment horizontal="left" vertical="top" wrapText="1"/>
    </xf>
    <xf numFmtId="0" fontId="33" fillId="0" borderId="11" xfId="0" applyFont="1" applyFill="1" applyBorder="1" applyAlignment="1">
      <alignment horizontal="left" vertical="top" wrapText="1"/>
    </xf>
    <xf numFmtId="0" fontId="33" fillId="0" borderId="13" xfId="0" applyFont="1" applyFill="1" applyBorder="1" applyAlignment="1">
      <alignment horizontal="left" vertical="top" wrapText="1"/>
    </xf>
    <xf numFmtId="0" fontId="19" fillId="0" borderId="10" xfId="0" applyFont="1" applyFill="1" applyBorder="1" applyAlignment="1">
      <alignment horizontal="left" vertical="center" wrapText="1"/>
    </xf>
    <xf numFmtId="0" fontId="19" fillId="0" borderId="11" xfId="0" applyFont="1" applyFill="1" applyBorder="1" applyAlignment="1">
      <alignment horizontal="left" vertical="center" wrapText="1"/>
    </xf>
    <xf numFmtId="0" fontId="19" fillId="0" borderId="13" xfId="0" applyFont="1" applyFill="1" applyBorder="1" applyAlignment="1">
      <alignment horizontal="left" vertical="center" wrapText="1"/>
    </xf>
    <xf numFmtId="9" fontId="19" fillId="34" borderId="28" xfId="0" applyNumberFormat="1" applyFont="1" applyFill="1" applyBorder="1" applyAlignment="1">
      <alignment horizontal="center" vertical="center"/>
    </xf>
    <xf numFmtId="0" fontId="19" fillId="33" borderId="11" xfId="0" applyNumberFormat="1" applyFont="1" applyFill="1" applyBorder="1" applyAlignment="1">
      <alignment horizontal="center" vertical="center"/>
    </xf>
    <xf numFmtId="0" fontId="19" fillId="33" borderId="13" xfId="0" applyNumberFormat="1" applyFont="1" applyFill="1" applyBorder="1" applyAlignment="1">
      <alignment horizontal="center" vertical="center"/>
    </xf>
    <xf numFmtId="0" fontId="22" fillId="0" borderId="10" xfId="0" applyFont="1" applyFill="1" applyBorder="1" applyAlignment="1">
      <alignment horizontal="left" vertical="center" wrapText="1"/>
    </xf>
    <xf numFmtId="0" fontId="22" fillId="0" borderId="11" xfId="0" applyFont="1" applyFill="1" applyBorder="1" applyAlignment="1">
      <alignment horizontal="left" vertical="center" wrapText="1"/>
    </xf>
    <xf numFmtId="0" fontId="22" fillId="0" borderId="13" xfId="0" applyFont="1" applyFill="1" applyBorder="1" applyAlignment="1">
      <alignment horizontal="left" vertical="center" wrapText="1"/>
    </xf>
    <xf numFmtId="0" fontId="33" fillId="0" borderId="10" xfId="0" applyFont="1" applyFill="1" applyBorder="1" applyAlignment="1">
      <alignment horizontal="left" vertical="center" wrapText="1"/>
    </xf>
    <xf numFmtId="0" fontId="33" fillId="0" borderId="11" xfId="0" applyFont="1" applyFill="1" applyBorder="1" applyAlignment="1">
      <alignment horizontal="left" vertical="center" wrapText="1"/>
    </xf>
    <xf numFmtId="0" fontId="33" fillId="0" borderId="13" xfId="0" applyFont="1" applyFill="1" applyBorder="1" applyAlignment="1">
      <alignment horizontal="left" vertical="center" wrapText="1"/>
    </xf>
    <xf numFmtId="0" fontId="22" fillId="0" borderId="34" xfId="0" applyFont="1" applyBorder="1" applyAlignment="1">
      <alignment horizontal="left" vertical="center" wrapText="1"/>
    </xf>
    <xf numFmtId="0" fontId="22" fillId="0" borderId="12" xfId="0" applyFont="1" applyBorder="1" applyAlignment="1">
      <alignment horizontal="left" vertical="center" wrapText="1"/>
    </xf>
    <xf numFmtId="0" fontId="22" fillId="0" borderId="33" xfId="0" applyFont="1" applyBorder="1" applyAlignment="1">
      <alignment horizontal="left" vertical="center" wrapText="1"/>
    </xf>
    <xf numFmtId="0" fontId="22" fillId="0" borderId="32" xfId="0" applyFont="1" applyBorder="1" applyAlignment="1">
      <alignment horizontal="left" vertical="center" wrapText="1"/>
    </xf>
    <xf numFmtId="0" fontId="22" fillId="0" borderId="0" xfId="0" applyFont="1" applyBorder="1" applyAlignment="1">
      <alignment horizontal="left" vertical="center" wrapText="1"/>
    </xf>
    <xf numFmtId="0" fontId="22" fillId="0" borderId="16" xfId="0" applyFont="1" applyBorder="1" applyAlignment="1">
      <alignment horizontal="left" vertical="center" wrapText="1"/>
    </xf>
    <xf numFmtId="0" fontId="22" fillId="0" borderId="27" xfId="0" applyFont="1" applyBorder="1" applyAlignment="1">
      <alignment horizontal="left" vertical="center" wrapText="1"/>
    </xf>
    <xf numFmtId="0" fontId="22" fillId="0" borderId="28" xfId="0" applyFont="1" applyBorder="1" applyAlignment="1">
      <alignment horizontal="left" vertical="center" wrapText="1"/>
    </xf>
    <xf numFmtId="0" fontId="22" fillId="0" borderId="14" xfId="0" applyFont="1" applyBorder="1" applyAlignment="1">
      <alignment horizontal="left" vertical="center" wrapText="1"/>
    </xf>
    <xf numFmtId="0" fontId="22" fillId="34" borderId="10" xfId="0" applyFont="1" applyFill="1" applyBorder="1" applyAlignment="1">
      <alignment horizontal="left" vertical="center" wrapText="1"/>
    </xf>
    <xf numFmtId="0" fontId="22" fillId="34" borderId="11" xfId="0" applyFont="1" applyFill="1" applyBorder="1" applyAlignment="1">
      <alignment horizontal="left" vertical="center" wrapText="1"/>
    </xf>
    <xf numFmtId="0" fontId="22" fillId="34" borderId="13" xfId="0" applyFont="1" applyFill="1" applyBorder="1" applyAlignment="1">
      <alignment horizontal="left" vertical="center" wrapText="1"/>
    </xf>
    <xf numFmtId="0" fontId="44" fillId="34" borderId="10" xfId="0" applyFont="1" applyFill="1" applyBorder="1" applyAlignment="1">
      <alignment horizontal="left" vertical="center" wrapText="1"/>
    </xf>
    <xf numFmtId="0" fontId="44" fillId="34" borderId="11" xfId="0" applyFont="1" applyFill="1" applyBorder="1" applyAlignment="1">
      <alignment horizontal="left" vertical="center" wrapText="1"/>
    </xf>
    <xf numFmtId="0" fontId="44" fillId="34" borderId="13" xfId="0" applyFont="1" applyFill="1" applyBorder="1" applyAlignment="1">
      <alignment horizontal="left" vertical="center" wrapText="1"/>
    </xf>
    <xf numFmtId="0" fontId="18" fillId="0" borderId="18" xfId="0" applyFont="1" applyFill="1" applyBorder="1" applyAlignment="1">
      <alignment horizontal="center" vertical="center"/>
    </xf>
    <xf numFmtId="49" fontId="18" fillId="0" borderId="10" xfId="0" applyNumberFormat="1" applyFont="1" applyFill="1" applyBorder="1" applyAlignment="1">
      <alignment horizontal="center" vertical="center"/>
    </xf>
    <xf numFmtId="49" fontId="18" fillId="0" borderId="11" xfId="0" applyNumberFormat="1" applyFont="1" applyFill="1" applyBorder="1" applyAlignment="1">
      <alignment horizontal="center" vertical="center"/>
    </xf>
    <xf numFmtId="49" fontId="18" fillId="0" borderId="13" xfId="0" applyNumberFormat="1" applyFont="1" applyFill="1" applyBorder="1" applyAlignment="1">
      <alignment horizontal="center" vertical="center"/>
    </xf>
    <xf numFmtId="0" fontId="18" fillId="0" borderId="10"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33" fillId="33" borderId="10" xfId="0" applyFont="1" applyFill="1" applyBorder="1" applyAlignment="1">
      <alignment horizontal="center" vertical="center"/>
    </xf>
    <xf numFmtId="0" fontId="33" fillId="33" borderId="11" xfId="0" applyFont="1" applyFill="1" applyBorder="1" applyAlignment="1">
      <alignment horizontal="center" vertical="center"/>
    </xf>
    <xf numFmtId="0" fontId="33" fillId="33" borderId="13" xfId="0" applyFont="1" applyFill="1" applyBorder="1" applyAlignment="1">
      <alignment horizontal="center" vertical="center"/>
    </xf>
    <xf numFmtId="0" fontId="19" fillId="34" borderId="10" xfId="0" applyFont="1" applyFill="1" applyBorder="1" applyAlignment="1">
      <alignment horizontal="center" vertical="center"/>
    </xf>
    <xf numFmtId="0" fontId="19" fillId="34" borderId="11" xfId="0" applyFont="1" applyFill="1" applyBorder="1" applyAlignment="1">
      <alignment horizontal="center" vertical="center"/>
    </xf>
    <xf numFmtId="0" fontId="19" fillId="34" borderId="13" xfId="0" applyFont="1" applyFill="1" applyBorder="1" applyAlignment="1">
      <alignment horizontal="center" vertical="center"/>
    </xf>
    <xf numFmtId="0" fontId="22" fillId="0" borderId="31" xfId="0" applyFont="1" applyFill="1" applyBorder="1" applyAlignment="1">
      <alignment horizontal="left" vertical="center" wrapText="1"/>
    </xf>
    <xf numFmtId="0" fontId="22" fillId="0" borderId="30" xfId="0" applyFont="1" applyFill="1" applyBorder="1" applyAlignment="1">
      <alignment horizontal="left" vertical="center" wrapText="1"/>
    </xf>
    <xf numFmtId="0" fontId="22" fillId="0" borderId="29" xfId="0" applyFont="1" applyFill="1" applyBorder="1" applyAlignment="1">
      <alignment horizontal="left" vertical="center" wrapText="1"/>
    </xf>
    <xf numFmtId="0" fontId="19" fillId="0" borderId="10" xfId="0" applyFont="1" applyFill="1" applyBorder="1" applyAlignment="1">
      <alignment vertical="center" wrapText="1"/>
    </xf>
    <xf numFmtId="0" fontId="19" fillId="0" borderId="11" xfId="0" applyFont="1" applyFill="1" applyBorder="1" applyAlignment="1">
      <alignment vertical="center" wrapText="1"/>
    </xf>
    <xf numFmtId="0" fontId="19" fillId="0" borderId="13" xfId="0" applyFont="1" applyFill="1" applyBorder="1" applyAlignment="1">
      <alignment vertical="center" wrapText="1"/>
    </xf>
    <xf numFmtId="0" fontId="33" fillId="0" borderId="10" xfId="0" applyFont="1" applyFill="1" applyBorder="1" applyAlignment="1">
      <alignment horizontal="center" vertical="center"/>
    </xf>
    <xf numFmtId="0" fontId="33" fillId="0" borderId="11" xfId="0" applyFont="1" applyFill="1" applyBorder="1" applyAlignment="1">
      <alignment horizontal="center" vertical="center"/>
    </xf>
    <xf numFmtId="0" fontId="33" fillId="0" borderId="13" xfId="0" applyFont="1" applyFill="1" applyBorder="1" applyAlignment="1">
      <alignment horizontal="center" vertical="center"/>
    </xf>
    <xf numFmtId="0" fontId="33" fillId="0" borderId="10" xfId="0" applyFont="1" applyFill="1" applyBorder="1" applyAlignment="1">
      <alignment vertical="center" wrapText="1"/>
    </xf>
    <xf numFmtId="0" fontId="33" fillId="0" borderId="11" xfId="0" applyFont="1" applyFill="1" applyBorder="1" applyAlignment="1">
      <alignment vertical="center" wrapText="1"/>
    </xf>
    <xf numFmtId="0" fontId="33" fillId="0" borderId="54" xfId="0" applyFont="1" applyFill="1" applyBorder="1" applyAlignment="1">
      <alignment vertical="center" wrapText="1"/>
    </xf>
    <xf numFmtId="0" fontId="33" fillId="0" borderId="10" xfId="0" applyFont="1" applyFill="1" applyBorder="1" applyAlignment="1">
      <alignment horizontal="center" vertical="center" wrapText="1"/>
    </xf>
    <xf numFmtId="0" fontId="33" fillId="0" borderId="11" xfId="0" applyFont="1" applyFill="1" applyBorder="1" applyAlignment="1">
      <alignment horizontal="center" vertical="center" wrapText="1"/>
    </xf>
    <xf numFmtId="0" fontId="33" fillId="0" borderId="13" xfId="0" applyFont="1" applyFill="1" applyBorder="1" applyAlignment="1">
      <alignment horizontal="center" vertical="center" wrapText="1"/>
    </xf>
    <xf numFmtId="0" fontId="26" fillId="0" borderId="10" xfId="0" applyFont="1" applyFill="1" applyBorder="1" applyAlignment="1">
      <alignment horizontal="center" vertical="center"/>
    </xf>
    <xf numFmtId="0" fontId="26" fillId="0" borderId="11" xfId="0" applyFont="1" applyFill="1" applyBorder="1" applyAlignment="1">
      <alignment horizontal="center" vertical="center"/>
    </xf>
    <xf numFmtId="0" fontId="26" fillId="0" borderId="13" xfId="0" applyFont="1" applyFill="1" applyBorder="1" applyAlignment="1">
      <alignment horizontal="center" vertical="center"/>
    </xf>
    <xf numFmtId="9" fontId="19" fillId="33" borderId="11" xfId="0" applyNumberFormat="1" applyFont="1" applyFill="1" applyBorder="1" applyAlignment="1">
      <alignment horizontal="center" vertical="center"/>
    </xf>
    <xf numFmtId="9" fontId="19" fillId="33" borderId="13" xfId="0" applyNumberFormat="1" applyFont="1" applyFill="1" applyBorder="1" applyAlignment="1">
      <alignment horizontal="center" vertical="center"/>
    </xf>
    <xf numFmtId="0" fontId="34" fillId="0" borderId="10" xfId="0" applyFont="1" applyFill="1" applyBorder="1" applyAlignment="1">
      <alignment horizontal="left" vertical="center" wrapText="1"/>
    </xf>
    <xf numFmtId="0" fontId="34" fillId="0" borderId="11" xfId="0" applyFont="1" applyFill="1" applyBorder="1" applyAlignment="1">
      <alignment horizontal="left" vertical="center" wrapText="1"/>
    </xf>
    <xf numFmtId="0" fontId="34" fillId="0" borderId="13" xfId="0" applyFont="1" applyFill="1" applyBorder="1" applyAlignment="1">
      <alignment horizontal="left" vertical="center" wrapText="1"/>
    </xf>
    <xf numFmtId="0" fontId="34" fillId="33" borderId="10" xfId="0" applyFont="1" applyFill="1" applyBorder="1" applyAlignment="1">
      <alignment horizontal="left" vertical="center" wrapText="1"/>
    </xf>
    <xf numFmtId="0" fontId="34" fillId="33" borderId="11" xfId="0" applyFont="1" applyFill="1" applyBorder="1" applyAlignment="1">
      <alignment horizontal="left" vertical="center" wrapText="1"/>
    </xf>
    <xf numFmtId="0" fontId="34" fillId="33" borderId="13" xfId="0" applyFont="1" applyFill="1" applyBorder="1" applyAlignment="1">
      <alignment horizontal="left" vertical="center" wrapText="1"/>
    </xf>
    <xf numFmtId="9" fontId="19" fillId="0" borderId="10" xfId="0" applyNumberFormat="1" applyFont="1" applyFill="1" applyBorder="1" applyAlignment="1">
      <alignment horizontal="center" vertical="center" wrapText="1"/>
    </xf>
    <xf numFmtId="9" fontId="19" fillId="0" borderId="11" xfId="0" applyNumberFormat="1" applyFont="1" applyFill="1" applyBorder="1" applyAlignment="1">
      <alignment horizontal="center" vertical="center" wrapText="1"/>
    </xf>
    <xf numFmtId="9" fontId="19" fillId="0" borderId="13" xfId="0" applyNumberFormat="1" applyFont="1" applyFill="1" applyBorder="1" applyAlignment="1">
      <alignment horizontal="center" vertical="center" wrapText="1"/>
    </xf>
    <xf numFmtId="0" fontId="33" fillId="34" borderId="10" xfId="0" applyFont="1" applyFill="1" applyBorder="1" applyAlignment="1">
      <alignment horizontal="left" vertical="center" wrapText="1"/>
    </xf>
    <xf numFmtId="0" fontId="33" fillId="34" borderId="11" xfId="0" applyFont="1" applyFill="1" applyBorder="1" applyAlignment="1">
      <alignment horizontal="left" vertical="center" wrapText="1"/>
    </xf>
    <xf numFmtId="0" fontId="33" fillId="34" borderId="13" xfId="0" applyFont="1" applyFill="1" applyBorder="1" applyAlignment="1">
      <alignment horizontal="left" vertical="center" wrapText="1"/>
    </xf>
    <xf numFmtId="0" fontId="33" fillId="33" borderId="10" xfId="0" applyFont="1" applyFill="1" applyBorder="1" applyAlignment="1">
      <alignment horizontal="center" vertical="center" wrapText="1"/>
    </xf>
    <xf numFmtId="0" fontId="27" fillId="34" borderId="10" xfId="0" applyFont="1" applyFill="1" applyBorder="1" applyAlignment="1">
      <alignment horizontal="center" vertical="center" wrapText="1"/>
    </xf>
    <xf numFmtId="0" fontId="27" fillId="34" borderId="11" xfId="0" applyFont="1" applyFill="1" applyBorder="1" applyAlignment="1">
      <alignment horizontal="center" vertical="center" wrapText="1"/>
    </xf>
    <xf numFmtId="0" fontId="27" fillId="34" borderId="13" xfId="0" applyFont="1" applyFill="1" applyBorder="1" applyAlignment="1">
      <alignment horizontal="center" vertical="center" wrapText="1"/>
    </xf>
    <xf numFmtId="0" fontId="18" fillId="34" borderId="11" xfId="0" applyFont="1" applyFill="1" applyBorder="1" applyAlignment="1">
      <alignment horizontal="center" vertical="center" wrapText="1"/>
    </xf>
    <xf numFmtId="0" fontId="19" fillId="34" borderId="10" xfId="0" applyFont="1" applyFill="1" applyBorder="1" applyAlignment="1">
      <alignment horizontal="center" vertical="center" wrapText="1"/>
    </xf>
    <xf numFmtId="0" fontId="52" fillId="34" borderId="10" xfId="0" applyFont="1" applyFill="1" applyBorder="1" applyAlignment="1">
      <alignment horizontal="center" vertical="center" wrapText="1"/>
    </xf>
    <xf numFmtId="0" fontId="52" fillId="34" borderId="11" xfId="0" applyFont="1" applyFill="1" applyBorder="1" applyAlignment="1">
      <alignment horizontal="center" vertical="center" wrapText="1"/>
    </xf>
    <xf numFmtId="0" fontId="52" fillId="34" borderId="13" xfId="0" applyFont="1" applyFill="1" applyBorder="1" applyAlignment="1">
      <alignment horizontal="center" vertical="center" wrapText="1"/>
    </xf>
    <xf numFmtId="0" fontId="34" fillId="33" borderId="17" xfId="0" applyFont="1" applyFill="1" applyBorder="1" applyAlignment="1">
      <alignment horizontal="center" vertical="center" wrapText="1"/>
    </xf>
    <xf numFmtId="0" fontId="34" fillId="33" borderId="15" xfId="0" applyFont="1" applyFill="1" applyBorder="1" applyAlignment="1">
      <alignment horizontal="center" vertical="center" wrapText="1"/>
    </xf>
    <xf numFmtId="9" fontId="34" fillId="34" borderId="10" xfId="0" applyNumberFormat="1" applyFont="1" applyFill="1" applyBorder="1" applyAlignment="1">
      <alignment horizontal="center" vertical="center"/>
    </xf>
    <xf numFmtId="9" fontId="34" fillId="34" borderId="11" xfId="0" applyNumberFormat="1" applyFont="1" applyFill="1" applyBorder="1" applyAlignment="1">
      <alignment horizontal="center" vertical="center"/>
    </xf>
    <xf numFmtId="9" fontId="34" fillId="34" borderId="13" xfId="0" applyNumberFormat="1" applyFont="1" applyFill="1" applyBorder="1" applyAlignment="1">
      <alignment horizontal="center" vertical="center"/>
    </xf>
    <xf numFmtId="0" fontId="52" fillId="33" borderId="10" xfId="0" applyFont="1" applyFill="1" applyBorder="1" applyAlignment="1">
      <alignment horizontal="left" vertical="center" wrapText="1"/>
    </xf>
    <xf numFmtId="0" fontId="52" fillId="33" borderId="11" xfId="0" applyFont="1" applyFill="1" applyBorder="1" applyAlignment="1">
      <alignment horizontal="left" vertical="center" wrapText="1"/>
    </xf>
    <xf numFmtId="0" fontId="52" fillId="33" borderId="13" xfId="0" applyFont="1" applyFill="1" applyBorder="1" applyAlignment="1">
      <alignment horizontal="left" vertical="center" wrapText="1"/>
    </xf>
    <xf numFmtId="0" fontId="34" fillId="33" borderId="10" xfId="0" applyFont="1" applyFill="1" applyBorder="1" applyAlignment="1">
      <alignment horizontal="center" vertical="center"/>
    </xf>
    <xf numFmtId="0" fontId="34" fillId="33" borderId="11" xfId="0" applyFont="1" applyFill="1" applyBorder="1" applyAlignment="1">
      <alignment horizontal="center" vertical="center"/>
    </xf>
    <xf numFmtId="0" fontId="34" fillId="33" borderId="13" xfId="0" applyFont="1" applyFill="1" applyBorder="1" applyAlignment="1">
      <alignment horizontal="center" vertical="center"/>
    </xf>
    <xf numFmtId="0" fontId="58" fillId="33" borderId="27" xfId="0" applyFont="1" applyFill="1" applyBorder="1" applyAlignment="1">
      <alignment horizontal="left" vertical="center" wrapText="1"/>
    </xf>
    <xf numFmtId="0" fontId="58" fillId="33" borderId="28" xfId="0" applyFont="1" applyFill="1" applyBorder="1" applyAlignment="1">
      <alignment horizontal="left" vertical="center" wrapText="1"/>
    </xf>
    <xf numFmtId="0" fontId="58" fillId="33" borderId="14" xfId="0" applyFont="1" applyFill="1" applyBorder="1" applyAlignment="1">
      <alignment horizontal="left" vertical="center" wrapText="1"/>
    </xf>
    <xf numFmtId="0" fontId="36" fillId="33" borderId="10" xfId="0" applyFont="1" applyFill="1" applyBorder="1" applyAlignment="1">
      <alignment horizontal="left" vertical="center" wrapText="1"/>
    </xf>
    <xf numFmtId="0" fontId="36" fillId="33" borderId="11" xfId="0" applyFont="1" applyFill="1" applyBorder="1" applyAlignment="1">
      <alignment horizontal="left" vertical="center" wrapText="1"/>
    </xf>
    <xf numFmtId="0" fontId="36" fillId="33" borderId="13" xfId="0" applyFont="1" applyFill="1" applyBorder="1" applyAlignment="1">
      <alignment horizontal="left" vertical="center" wrapText="1"/>
    </xf>
    <xf numFmtId="0" fontId="86" fillId="33" borderId="27" xfId="0" applyFont="1" applyFill="1" applyBorder="1" applyAlignment="1">
      <alignment horizontal="left" vertical="center" wrapText="1"/>
    </xf>
    <xf numFmtId="0" fontId="86" fillId="33" borderId="28" xfId="0" applyFont="1" applyFill="1" applyBorder="1" applyAlignment="1">
      <alignment horizontal="left" vertical="center" wrapText="1"/>
    </xf>
    <xf numFmtId="0" fontId="86" fillId="33" borderId="14" xfId="0" applyFont="1" applyFill="1" applyBorder="1" applyAlignment="1">
      <alignment horizontal="left" vertical="center" wrapText="1"/>
    </xf>
    <xf numFmtId="0" fontId="55" fillId="34" borderId="10" xfId="0" applyFont="1" applyFill="1" applyBorder="1" applyAlignment="1">
      <alignment horizontal="center" vertical="center"/>
    </xf>
    <xf numFmtId="0" fontId="55" fillId="34" borderId="11" xfId="0" applyFont="1" applyFill="1" applyBorder="1" applyAlignment="1">
      <alignment horizontal="center" vertical="center"/>
    </xf>
    <xf numFmtId="0" fontId="55" fillId="34" borderId="13" xfId="0" applyFont="1" applyFill="1" applyBorder="1" applyAlignment="1">
      <alignment horizontal="center" vertical="center"/>
    </xf>
    <xf numFmtId="0" fontId="51" fillId="33" borderId="10" xfId="0" applyFont="1" applyFill="1" applyBorder="1" applyAlignment="1">
      <alignment horizontal="left" vertical="center" wrapText="1"/>
    </xf>
    <xf numFmtId="0" fontId="51" fillId="33" borderId="11" xfId="0" applyFont="1" applyFill="1" applyBorder="1" applyAlignment="1">
      <alignment horizontal="left" vertical="center" wrapText="1"/>
    </xf>
    <xf numFmtId="0" fontId="51" fillId="33" borderId="13" xfId="0" applyFont="1" applyFill="1" applyBorder="1" applyAlignment="1">
      <alignment horizontal="left" vertical="center" wrapText="1"/>
    </xf>
    <xf numFmtId="0" fontId="34" fillId="33" borderId="10" xfId="0" applyFont="1" applyFill="1" applyBorder="1" applyAlignment="1">
      <alignment horizontal="left" vertical="top" wrapText="1"/>
    </xf>
    <xf numFmtId="0" fontId="34" fillId="33" borderId="11" xfId="0" applyFont="1" applyFill="1" applyBorder="1" applyAlignment="1">
      <alignment horizontal="left" vertical="top" wrapText="1"/>
    </xf>
    <xf numFmtId="0" fontId="34" fillId="33" borderId="13" xfId="0" applyFont="1" applyFill="1" applyBorder="1" applyAlignment="1">
      <alignment horizontal="left" vertical="top" wrapText="1"/>
    </xf>
    <xf numFmtId="0" fontId="53" fillId="33" borderId="10" xfId="0" applyFont="1" applyFill="1" applyBorder="1" applyAlignment="1">
      <alignment horizontal="left" vertical="center" wrapText="1"/>
    </xf>
    <xf numFmtId="0" fontId="53" fillId="33" borderId="11" xfId="0" applyFont="1" applyFill="1" applyBorder="1" applyAlignment="1">
      <alignment horizontal="left" vertical="center" wrapText="1"/>
    </xf>
    <xf numFmtId="0" fontId="53" fillId="33" borderId="13" xfId="0" applyFont="1" applyFill="1" applyBorder="1" applyAlignment="1">
      <alignment horizontal="left" vertical="center" wrapText="1"/>
    </xf>
    <xf numFmtId="0" fontId="35" fillId="33" borderId="10" xfId="0" applyFont="1" applyFill="1" applyBorder="1" applyAlignment="1">
      <alignment horizontal="left" vertical="center" wrapText="1"/>
    </xf>
    <xf numFmtId="0" fontId="35" fillId="33" borderId="11" xfId="0" applyFont="1" applyFill="1" applyBorder="1" applyAlignment="1">
      <alignment horizontal="left" vertical="center" wrapText="1"/>
    </xf>
    <xf numFmtId="0" fontId="35" fillId="33" borderId="13" xfId="0" applyFont="1" applyFill="1" applyBorder="1" applyAlignment="1">
      <alignment horizontal="left" vertical="center" wrapText="1"/>
    </xf>
    <xf numFmtId="0" fontId="53" fillId="34" borderId="10" xfId="0" applyFont="1" applyFill="1" applyBorder="1" applyAlignment="1">
      <alignment horizontal="left" vertical="center" wrapText="1"/>
    </xf>
    <xf numFmtId="0" fontId="53" fillId="34" borderId="11" xfId="0" applyFont="1" applyFill="1" applyBorder="1" applyAlignment="1">
      <alignment horizontal="left" vertical="center" wrapText="1"/>
    </xf>
    <xf numFmtId="0" fontId="53" fillId="34" borderId="13" xfId="0" applyFont="1" applyFill="1" applyBorder="1" applyAlignment="1">
      <alignment horizontal="left" vertical="center" wrapText="1"/>
    </xf>
    <xf numFmtId="0" fontId="51" fillId="33" borderId="10" xfId="0" applyFont="1" applyFill="1" applyBorder="1" applyAlignment="1">
      <alignment horizontal="center" vertical="center" wrapText="1"/>
    </xf>
    <xf numFmtId="0" fontId="51" fillId="33" borderId="11" xfId="0" applyFont="1" applyFill="1" applyBorder="1" applyAlignment="1">
      <alignment horizontal="center" vertical="center" wrapText="1"/>
    </xf>
    <xf numFmtId="0" fontId="51" fillId="33" borderId="13" xfId="0" applyFont="1" applyFill="1" applyBorder="1" applyAlignment="1">
      <alignment horizontal="center" vertical="center" wrapText="1"/>
    </xf>
    <xf numFmtId="0" fontId="52" fillId="34" borderId="10" xfId="0" applyFont="1" applyFill="1" applyBorder="1" applyAlignment="1">
      <alignment horizontal="center" vertical="center"/>
    </xf>
    <xf numFmtId="0" fontId="52" fillId="34" borderId="11" xfId="0" applyFont="1" applyFill="1" applyBorder="1" applyAlignment="1">
      <alignment horizontal="center" vertical="center"/>
    </xf>
    <xf numFmtId="0" fontId="52" fillId="34" borderId="13" xfId="0" applyFont="1" applyFill="1" applyBorder="1" applyAlignment="1">
      <alignment horizontal="center" vertical="center"/>
    </xf>
    <xf numFmtId="0" fontId="51" fillId="33" borderId="34" xfId="0" applyFont="1" applyFill="1" applyBorder="1" applyAlignment="1">
      <alignment horizontal="left" vertical="top" wrapText="1"/>
    </xf>
    <xf numFmtId="0" fontId="51" fillId="33" borderId="12" xfId="0" applyFont="1" applyFill="1" applyBorder="1" applyAlignment="1">
      <alignment horizontal="left" vertical="top" wrapText="1"/>
    </xf>
    <xf numFmtId="0" fontId="51" fillId="33" borderId="33" xfId="0" applyFont="1" applyFill="1" applyBorder="1" applyAlignment="1">
      <alignment horizontal="left" vertical="top" wrapText="1"/>
    </xf>
    <xf numFmtId="0" fontId="51" fillId="33" borderId="32" xfId="0" applyFont="1" applyFill="1" applyBorder="1" applyAlignment="1">
      <alignment horizontal="left" vertical="top" wrapText="1"/>
    </xf>
    <xf numFmtId="0" fontId="51" fillId="33" borderId="0" xfId="0" applyFont="1" applyFill="1" applyAlignment="1">
      <alignment horizontal="left" vertical="top" wrapText="1"/>
    </xf>
    <xf numFmtId="0" fontId="51" fillId="33" borderId="16" xfId="0" applyFont="1" applyFill="1" applyBorder="1" applyAlignment="1">
      <alignment horizontal="left" vertical="top" wrapText="1"/>
    </xf>
    <xf numFmtId="0" fontId="45" fillId="34" borderId="10" xfId="0" applyFont="1" applyFill="1" applyBorder="1" applyAlignment="1">
      <alignment horizontal="left" vertical="center" wrapText="1"/>
    </xf>
    <xf numFmtId="0" fontId="45" fillId="34" borderId="11" xfId="0" applyFont="1" applyFill="1" applyBorder="1" applyAlignment="1">
      <alignment horizontal="left" vertical="center" wrapText="1"/>
    </xf>
    <xf numFmtId="0" fontId="45" fillId="34" borderId="13" xfId="0" applyFont="1" applyFill="1" applyBorder="1" applyAlignment="1">
      <alignment horizontal="left" vertical="center" wrapText="1"/>
    </xf>
    <xf numFmtId="0" fontId="51" fillId="33" borderId="17" xfId="0" applyFont="1" applyFill="1" applyBorder="1" applyAlignment="1">
      <alignment horizontal="left" vertical="center" wrapText="1"/>
    </xf>
    <xf numFmtId="0" fontId="51" fillId="33" borderId="15" xfId="0" applyFont="1" applyFill="1" applyBorder="1" applyAlignment="1">
      <alignment horizontal="left" vertical="center" wrapText="1"/>
    </xf>
    <xf numFmtId="0" fontId="53" fillId="34" borderId="34" xfId="0" applyFont="1" applyFill="1" applyBorder="1" applyAlignment="1">
      <alignment horizontal="left" vertical="center" wrapText="1"/>
    </xf>
    <xf numFmtId="0" fontId="53" fillId="34" borderId="12" xfId="0" applyFont="1" applyFill="1" applyBorder="1" applyAlignment="1">
      <alignment horizontal="left" vertical="center" wrapText="1"/>
    </xf>
    <xf numFmtId="0" fontId="53" fillId="34" borderId="33" xfId="0" applyFont="1" applyFill="1" applyBorder="1" applyAlignment="1">
      <alignment horizontal="left" vertical="center" wrapText="1"/>
    </xf>
    <xf numFmtId="0" fontId="51" fillId="33" borderId="47" xfId="0" applyFont="1" applyFill="1" applyBorder="1" applyAlignment="1">
      <alignment horizontal="center" vertical="center" wrapText="1"/>
    </xf>
    <xf numFmtId="0" fontId="51" fillId="33" borderId="48" xfId="0" applyFont="1" applyFill="1" applyBorder="1" applyAlignment="1">
      <alignment horizontal="center" vertical="center" wrapText="1"/>
    </xf>
    <xf numFmtId="0" fontId="51" fillId="33" borderId="49" xfId="0" applyFont="1" applyFill="1" applyBorder="1" applyAlignment="1">
      <alignment horizontal="center" vertical="center" wrapText="1"/>
    </xf>
    <xf numFmtId="0" fontId="52" fillId="34" borderId="28" xfId="0" applyFont="1" applyFill="1" applyBorder="1" applyAlignment="1">
      <alignment horizontal="center" vertical="center"/>
    </xf>
    <xf numFmtId="0" fontId="45" fillId="33" borderId="10" xfId="0" applyFont="1" applyFill="1" applyBorder="1" applyAlignment="1">
      <alignment horizontal="center" vertical="center"/>
    </xf>
    <xf numFmtId="0" fontId="45" fillId="33" borderId="11" xfId="0" applyFont="1" applyFill="1" applyBorder="1" applyAlignment="1">
      <alignment horizontal="center" vertical="center"/>
    </xf>
    <xf numFmtId="0" fontId="45" fillId="33" borderId="13" xfId="0" applyFont="1" applyFill="1" applyBorder="1" applyAlignment="1">
      <alignment horizontal="center" vertical="center"/>
    </xf>
    <xf numFmtId="49" fontId="45" fillId="33" borderId="10" xfId="0" applyNumberFormat="1" applyFont="1" applyFill="1" applyBorder="1" applyAlignment="1">
      <alignment horizontal="center" vertical="center"/>
    </xf>
    <xf numFmtId="49" fontId="45" fillId="33" borderId="11" xfId="0" applyNumberFormat="1" applyFont="1" applyFill="1" applyBorder="1" applyAlignment="1">
      <alignment horizontal="center" vertical="center"/>
    </xf>
    <xf numFmtId="49" fontId="45" fillId="33" borderId="13" xfId="0" applyNumberFormat="1" applyFont="1" applyFill="1" applyBorder="1" applyAlignment="1">
      <alignment horizontal="center" vertical="center"/>
    </xf>
    <xf numFmtId="0" fontId="45" fillId="33" borderId="10" xfId="0" applyFont="1" applyFill="1" applyBorder="1" applyAlignment="1">
      <alignment horizontal="center" vertical="center" wrapText="1"/>
    </xf>
    <xf numFmtId="0" fontId="45" fillId="33" borderId="11" xfId="0" applyFont="1" applyFill="1" applyBorder="1" applyAlignment="1">
      <alignment horizontal="center" vertical="center" wrapText="1"/>
    </xf>
    <xf numFmtId="0" fontId="45" fillId="33" borderId="13" xfId="0" applyFont="1" applyFill="1" applyBorder="1" applyAlignment="1">
      <alignment horizontal="center" vertical="center" wrapText="1"/>
    </xf>
    <xf numFmtId="0" fontId="51" fillId="0" borderId="10" xfId="0" applyFont="1" applyBorder="1" applyAlignment="1">
      <alignment horizontal="center" vertical="center"/>
    </xf>
    <xf numFmtId="0" fontId="51" fillId="0" borderId="11" xfId="0" applyFont="1" applyBorder="1" applyAlignment="1">
      <alignment horizontal="center" vertical="center"/>
    </xf>
    <xf numFmtId="0" fontId="51" fillId="0" borderId="13" xfId="0" applyFont="1" applyBorder="1" applyAlignment="1">
      <alignment horizontal="center" vertical="center"/>
    </xf>
    <xf numFmtId="0" fontId="45" fillId="33" borderId="10" xfId="0" applyFont="1" applyFill="1" applyBorder="1" applyAlignment="1">
      <alignment horizontal="left" vertical="top" wrapText="1"/>
    </xf>
    <xf numFmtId="0" fontId="45" fillId="33" borderId="11" xfId="0" applyFont="1" applyFill="1" applyBorder="1" applyAlignment="1">
      <alignment horizontal="left" vertical="top" wrapText="1"/>
    </xf>
    <xf numFmtId="0" fontId="45" fillId="33" borderId="13" xfId="0" applyFont="1" applyFill="1" applyBorder="1" applyAlignment="1">
      <alignment horizontal="left" vertical="top" wrapText="1"/>
    </xf>
    <xf numFmtId="0" fontId="58" fillId="33" borderId="10" xfId="0" applyFont="1" applyFill="1" applyBorder="1" applyAlignment="1">
      <alignment horizontal="left" vertical="center" wrapText="1"/>
    </xf>
    <xf numFmtId="0" fontId="58" fillId="33" borderId="11" xfId="0" applyFont="1" applyFill="1" applyBorder="1" applyAlignment="1">
      <alignment horizontal="left" vertical="center" wrapText="1"/>
    </xf>
    <xf numFmtId="0" fontId="58" fillId="33" borderId="13" xfId="0" applyFont="1" applyFill="1" applyBorder="1" applyAlignment="1">
      <alignment horizontal="left" vertical="center" wrapText="1"/>
    </xf>
    <xf numFmtId="0" fontId="105" fillId="33" borderId="10" xfId="0" applyFont="1" applyFill="1" applyBorder="1" applyAlignment="1">
      <alignment horizontal="center" vertical="center"/>
    </xf>
    <xf numFmtId="0" fontId="105" fillId="33" borderId="11" xfId="0" applyFont="1" applyFill="1" applyBorder="1" applyAlignment="1">
      <alignment horizontal="center" vertical="center"/>
    </xf>
    <xf numFmtId="0" fontId="105" fillId="33" borderId="13" xfId="0" applyFont="1" applyFill="1" applyBorder="1" applyAlignment="1">
      <alignment horizontal="center" vertical="center"/>
    </xf>
    <xf numFmtId="0" fontId="22" fillId="33" borderId="18" xfId="0" applyFont="1" applyFill="1" applyBorder="1" applyAlignment="1">
      <alignment horizontal="center" vertical="center"/>
    </xf>
    <xf numFmtId="49" fontId="20" fillId="33" borderId="10" xfId="0" applyNumberFormat="1" applyFont="1" applyFill="1" applyBorder="1" applyAlignment="1">
      <alignment horizontal="center" vertical="center"/>
    </xf>
    <xf numFmtId="49" fontId="22" fillId="33" borderId="11" xfId="0" applyNumberFormat="1" applyFont="1" applyFill="1" applyBorder="1" applyAlignment="1">
      <alignment horizontal="center" vertical="center"/>
    </xf>
    <xf numFmtId="49" fontId="22" fillId="33" borderId="13" xfId="0" applyNumberFormat="1" applyFont="1" applyFill="1" applyBorder="1" applyAlignment="1">
      <alignment horizontal="center" vertical="center"/>
    </xf>
    <xf numFmtId="0" fontId="22" fillId="33" borderId="17" xfId="0" applyFont="1" applyFill="1" applyBorder="1" applyAlignment="1">
      <alignment horizontal="left" vertical="center" wrapText="1"/>
    </xf>
    <xf numFmtId="0" fontId="22" fillId="33" borderId="15" xfId="0" applyFont="1" applyFill="1" applyBorder="1" applyAlignment="1">
      <alignment horizontal="left" vertical="center" wrapText="1"/>
    </xf>
    <xf numFmtId="0" fontId="22" fillId="33" borderId="34" xfId="0" applyFont="1" applyFill="1" applyBorder="1" applyAlignment="1">
      <alignment horizontal="center" vertical="center" wrapText="1"/>
    </xf>
    <xf numFmtId="0" fontId="22" fillId="33" borderId="12" xfId="0" applyFont="1" applyFill="1" applyBorder="1" applyAlignment="1">
      <alignment horizontal="center" vertical="center" wrapText="1"/>
    </xf>
    <xf numFmtId="0" fontId="22" fillId="33" borderId="33" xfId="0" applyFont="1" applyFill="1" applyBorder="1" applyAlignment="1">
      <alignment horizontal="center" vertical="center" wrapText="1"/>
    </xf>
    <xf numFmtId="0" fontId="44" fillId="33" borderId="10" xfId="0" applyFont="1" applyFill="1" applyBorder="1" applyAlignment="1">
      <alignment horizontal="left" vertical="center" wrapText="1"/>
    </xf>
    <xf numFmtId="0" fontId="44" fillId="33" borderId="11" xfId="0" applyFont="1" applyFill="1" applyBorder="1" applyAlignment="1">
      <alignment horizontal="left" vertical="center" wrapText="1"/>
    </xf>
    <xf numFmtId="0" fontId="44" fillId="33" borderId="13" xfId="0" applyFont="1" applyFill="1" applyBorder="1" applyAlignment="1">
      <alignment horizontal="left" vertical="center" wrapText="1"/>
    </xf>
    <xf numFmtId="0" fontId="104" fillId="33" borderId="10" xfId="0" applyFont="1" applyFill="1" applyBorder="1" applyAlignment="1">
      <alignment horizontal="center" vertical="center"/>
    </xf>
    <xf numFmtId="0" fontId="104" fillId="33" borderId="11" xfId="0" applyFont="1" applyFill="1" applyBorder="1" applyAlignment="1">
      <alignment horizontal="center" vertical="center"/>
    </xf>
    <xf numFmtId="0" fontId="104" fillId="33" borderId="13" xfId="0" applyFont="1" applyFill="1" applyBorder="1" applyAlignment="1">
      <alignment horizontal="center" vertical="center"/>
    </xf>
    <xf numFmtId="0" fontId="69" fillId="33" borderId="17" xfId="0" applyFont="1" applyFill="1" applyBorder="1" applyAlignment="1">
      <alignment horizontal="center" vertical="center" wrapText="1"/>
    </xf>
    <xf numFmtId="0" fontId="69" fillId="33" borderId="15" xfId="0" applyFont="1" applyFill="1" applyBorder="1" applyAlignment="1">
      <alignment horizontal="center" vertical="center" wrapText="1"/>
    </xf>
    <xf numFmtId="0" fontId="72" fillId="33" borderId="10" xfId="0" applyFont="1" applyFill="1" applyBorder="1" applyAlignment="1">
      <alignment horizontal="center" vertical="center" wrapText="1"/>
    </xf>
    <xf numFmtId="0" fontId="72" fillId="33" borderId="11" xfId="0" applyFont="1" applyFill="1" applyBorder="1" applyAlignment="1">
      <alignment horizontal="center" vertical="center" wrapText="1"/>
    </xf>
    <xf numFmtId="0" fontId="72" fillId="33" borderId="13" xfId="0" applyFont="1" applyFill="1" applyBorder="1" applyAlignment="1">
      <alignment horizontal="center" vertical="center" wrapText="1"/>
    </xf>
    <xf numFmtId="0" fontId="94" fillId="33" borderId="17" xfId="0" applyFont="1" applyFill="1" applyBorder="1" applyAlignment="1">
      <alignment horizontal="center" vertical="center" wrapText="1"/>
    </xf>
    <xf numFmtId="0" fontId="94" fillId="33" borderId="15" xfId="0" applyFont="1" applyFill="1" applyBorder="1" applyAlignment="1">
      <alignment horizontal="center" vertical="center" wrapText="1"/>
    </xf>
    <xf numFmtId="0" fontId="68" fillId="33" borderId="10" xfId="0" applyFont="1" applyFill="1" applyBorder="1" applyAlignment="1">
      <alignment horizontal="center" vertical="center" wrapText="1"/>
    </xf>
    <xf numFmtId="0" fontId="68" fillId="33" borderId="11" xfId="0" applyFont="1" applyFill="1" applyBorder="1" applyAlignment="1">
      <alignment horizontal="center" vertical="center" wrapText="1"/>
    </xf>
    <xf numFmtId="0" fontId="68" fillId="33" borderId="13" xfId="0" applyFont="1" applyFill="1" applyBorder="1" applyAlignment="1">
      <alignment horizontal="center" vertical="center" wrapText="1"/>
    </xf>
    <xf numFmtId="0" fontId="39" fillId="33" borderId="10" xfId="0" applyFont="1" applyFill="1" applyBorder="1" applyAlignment="1">
      <alignment horizontal="center" vertical="center" wrapText="1"/>
    </xf>
    <xf numFmtId="0" fontId="39" fillId="33" borderId="11" xfId="0" applyFont="1" applyFill="1" applyBorder="1" applyAlignment="1">
      <alignment horizontal="center" vertical="center" wrapText="1"/>
    </xf>
    <xf numFmtId="0" fontId="39" fillId="33" borderId="13" xfId="0" applyFont="1" applyFill="1" applyBorder="1" applyAlignment="1">
      <alignment horizontal="center" vertical="center" wrapText="1"/>
    </xf>
    <xf numFmtId="0" fontId="33" fillId="33" borderId="17" xfId="0" applyFont="1" applyFill="1" applyBorder="1" applyAlignment="1">
      <alignment horizontal="center" vertical="center" wrapText="1"/>
    </xf>
    <xf numFmtId="0" fontId="33" fillId="33" borderId="15" xfId="0" applyFont="1" applyFill="1" applyBorder="1" applyAlignment="1">
      <alignment horizontal="center" vertical="center" wrapText="1"/>
    </xf>
    <xf numFmtId="0" fontId="44" fillId="33" borderId="23" xfId="0" applyFont="1" applyFill="1" applyBorder="1" applyAlignment="1">
      <alignment horizontal="center" vertical="center" wrapText="1"/>
    </xf>
    <xf numFmtId="0" fontId="106" fillId="33" borderId="58" xfId="0" applyFont="1" applyFill="1" applyBorder="1" applyAlignment="1">
      <alignment horizontal="center" vertical="center" wrapText="1"/>
    </xf>
    <xf numFmtId="0" fontId="106" fillId="33" borderId="59" xfId="0" applyFont="1" applyFill="1" applyBorder="1" applyAlignment="1">
      <alignment horizontal="center" vertical="center" wrapText="1"/>
    </xf>
    <xf numFmtId="0" fontId="106" fillId="33" borderId="60" xfId="0" applyFont="1" applyFill="1" applyBorder="1" applyAlignment="1">
      <alignment horizontal="center" vertical="center" wrapText="1"/>
    </xf>
    <xf numFmtId="0" fontId="106" fillId="33" borderId="51" xfId="0" applyFont="1" applyFill="1" applyBorder="1" applyAlignment="1">
      <alignment horizontal="center" vertical="center"/>
    </xf>
    <xf numFmtId="0" fontId="106" fillId="33" borderId="52" xfId="0" applyFont="1" applyFill="1" applyBorder="1" applyAlignment="1">
      <alignment horizontal="center" vertical="center"/>
    </xf>
    <xf numFmtId="0" fontId="106" fillId="33" borderId="53" xfId="0" applyFont="1" applyFill="1" applyBorder="1" applyAlignment="1">
      <alignment horizontal="center" vertical="center"/>
    </xf>
    <xf numFmtId="0" fontId="44" fillId="33" borderId="56" xfId="0" applyFont="1" applyFill="1" applyBorder="1" applyAlignment="1">
      <alignment horizontal="center" vertical="center" wrapText="1"/>
    </xf>
    <xf numFmtId="0" fontId="44" fillId="33" borderId="57" xfId="0" applyFont="1" applyFill="1" applyBorder="1" applyAlignment="1">
      <alignment horizontal="center" vertical="center" wrapText="1"/>
    </xf>
    <xf numFmtId="0" fontId="74" fillId="33" borderId="24" xfId="0" applyFont="1" applyFill="1" applyBorder="1" applyAlignment="1">
      <alignment horizontal="center" vertical="center" wrapText="1"/>
    </xf>
    <xf numFmtId="0" fontId="74" fillId="33" borderId="25" xfId="0" applyFont="1" applyFill="1" applyBorder="1" applyAlignment="1">
      <alignment horizontal="center" vertical="center" wrapText="1"/>
    </xf>
    <xf numFmtId="0" fontId="74" fillId="33" borderId="26" xfId="0" applyFont="1" applyFill="1" applyBorder="1" applyAlignment="1">
      <alignment horizontal="center" vertical="center" wrapText="1"/>
    </xf>
    <xf numFmtId="0" fontId="18" fillId="33" borderId="23" xfId="0" applyFont="1" applyFill="1" applyBorder="1" applyAlignment="1">
      <alignment horizontal="left" vertical="center" wrapText="1"/>
    </xf>
    <xf numFmtId="0" fontId="22" fillId="33" borderId="23" xfId="0" applyFont="1" applyFill="1" applyBorder="1" applyAlignment="1">
      <alignment horizontal="center" vertical="center"/>
    </xf>
    <xf numFmtId="0" fontId="74" fillId="33" borderId="23" xfId="0" applyFont="1" applyFill="1" applyBorder="1" applyAlignment="1">
      <alignment horizontal="center" vertical="center" wrapText="1"/>
    </xf>
    <xf numFmtId="0" fontId="106" fillId="33" borderId="61" xfId="0" applyFont="1" applyFill="1" applyBorder="1" applyAlignment="1">
      <alignment horizontal="center" vertical="center" wrapText="1"/>
    </xf>
    <xf numFmtId="0" fontId="106" fillId="33" borderId="62" xfId="0" applyFont="1" applyFill="1" applyBorder="1" applyAlignment="1">
      <alignment horizontal="center" vertical="center" wrapText="1"/>
    </xf>
    <xf numFmtId="0" fontId="106" fillId="33" borderId="63" xfId="0" applyFont="1" applyFill="1" applyBorder="1" applyAlignment="1">
      <alignment horizontal="center" vertical="center" wrapText="1"/>
    </xf>
    <xf numFmtId="0" fontId="33" fillId="33" borderId="24" xfId="0" applyFont="1" applyFill="1" applyBorder="1" applyAlignment="1">
      <alignment horizontal="left" vertical="center" wrapText="1"/>
    </xf>
    <xf numFmtId="0" fontId="33" fillId="33" borderId="25" xfId="0" applyFont="1" applyFill="1" applyBorder="1" applyAlignment="1">
      <alignment horizontal="left" vertical="center" wrapText="1"/>
    </xf>
    <xf numFmtId="0" fontId="33" fillId="33" borderId="26" xfId="0" applyFont="1" applyFill="1" applyBorder="1" applyAlignment="1">
      <alignment horizontal="left" vertical="center" wrapText="1"/>
    </xf>
    <xf numFmtId="0" fontId="74" fillId="33" borderId="23" xfId="0" applyFont="1" applyFill="1" applyBorder="1" applyAlignment="1">
      <alignment horizontal="center" vertical="center"/>
    </xf>
    <xf numFmtId="0" fontId="44" fillId="33" borderId="23" xfId="0" applyFont="1" applyFill="1" applyBorder="1" applyAlignment="1">
      <alignment horizontal="left" vertical="center" wrapText="1"/>
    </xf>
    <xf numFmtId="0" fontId="89" fillId="33" borderId="10" xfId="0" applyFont="1" applyFill="1" applyBorder="1" applyAlignment="1">
      <alignment horizontal="left" vertical="center" wrapText="1"/>
    </xf>
    <xf numFmtId="0" fontId="89" fillId="33" borderId="11" xfId="0" applyFont="1" applyFill="1" applyBorder="1" applyAlignment="1">
      <alignment horizontal="left" vertical="center" wrapText="1"/>
    </xf>
    <xf numFmtId="0" fontId="89" fillId="33" borderId="13" xfId="0" applyFont="1" applyFill="1" applyBorder="1" applyAlignment="1">
      <alignment horizontal="left" vertical="center" wrapText="1"/>
    </xf>
    <xf numFmtId="0" fontId="89" fillId="33" borderId="23" xfId="0" applyFont="1" applyFill="1" applyBorder="1" applyAlignment="1">
      <alignment horizontal="center" vertical="center"/>
    </xf>
    <xf numFmtId="0" fontId="89" fillId="33" borderId="23" xfId="0" applyFont="1" applyFill="1" applyBorder="1" applyAlignment="1">
      <alignment horizontal="center" vertical="center" wrapText="1"/>
    </xf>
    <xf numFmtId="0" fontId="29" fillId="33" borderId="23" xfId="0" applyFont="1" applyFill="1" applyBorder="1" applyAlignment="1">
      <alignment horizontal="center" vertical="center" wrapText="1"/>
    </xf>
    <xf numFmtId="9" fontId="44" fillId="33" borderId="10" xfId="0" applyNumberFormat="1" applyFont="1" applyFill="1" applyBorder="1" applyAlignment="1">
      <alignment horizontal="center" vertical="center"/>
    </xf>
    <xf numFmtId="9" fontId="44" fillId="33" borderId="12" xfId="0" applyNumberFormat="1" applyFont="1" applyFill="1" applyBorder="1" applyAlignment="1">
      <alignment horizontal="center" vertical="center"/>
    </xf>
    <xf numFmtId="9" fontId="44" fillId="33" borderId="11" xfId="0" applyNumberFormat="1" applyFont="1" applyFill="1" applyBorder="1" applyAlignment="1">
      <alignment horizontal="center" vertical="center"/>
    </xf>
    <xf numFmtId="9" fontId="44" fillId="33" borderId="13" xfId="0" applyNumberFormat="1" applyFont="1" applyFill="1" applyBorder="1" applyAlignment="1">
      <alignment horizontal="center" vertical="center"/>
    </xf>
    <xf numFmtId="9" fontId="44" fillId="33" borderId="23" xfId="0" applyNumberFormat="1" applyFont="1" applyFill="1" applyBorder="1" applyAlignment="1">
      <alignment horizontal="center" vertical="center"/>
    </xf>
    <xf numFmtId="0" fontId="67" fillId="33" borderId="23" xfId="0" applyFont="1" applyFill="1" applyBorder="1" applyAlignment="1">
      <alignment horizontal="left"/>
    </xf>
    <xf numFmtId="0" fontId="75" fillId="33" borderId="23" xfId="0" applyFont="1" applyFill="1" applyBorder="1" applyAlignment="1">
      <alignment horizontal="center" vertical="center"/>
    </xf>
    <xf numFmtId="3" fontId="22" fillId="33" borderId="15" xfId="0" applyNumberFormat="1" applyFont="1" applyFill="1" applyBorder="1" applyAlignment="1">
      <alignment vertical="center" wrapText="1"/>
    </xf>
    <xf numFmtId="1" fontId="22" fillId="33" borderId="15" xfId="0" applyNumberFormat="1" applyFont="1" applyFill="1" applyBorder="1" applyAlignment="1">
      <alignment vertical="center" wrapText="1"/>
    </xf>
    <xf numFmtId="167" fontId="22" fillId="33" borderId="14" xfId="0" applyNumberFormat="1" applyFont="1" applyFill="1" applyBorder="1" applyAlignment="1">
      <alignment vertical="center"/>
    </xf>
    <xf numFmtId="0" fontId="28" fillId="33" borderId="19" xfId="0" applyFont="1" applyFill="1" applyBorder="1" applyAlignment="1">
      <alignment horizontal="left" vertical="center" wrapText="1" indent="1"/>
    </xf>
    <xf numFmtId="0" fontId="29" fillId="33" borderId="18" xfId="0" applyFont="1" applyFill="1" applyBorder="1" applyAlignment="1">
      <alignment horizontal="left" vertical="center" wrapText="1"/>
    </xf>
    <xf numFmtId="9" fontId="22" fillId="33" borderId="10" xfId="0" applyNumberFormat="1" applyFont="1" applyFill="1" applyBorder="1" applyAlignment="1">
      <alignment horizontal="center" vertical="center" wrapText="1"/>
    </xf>
    <xf numFmtId="9" fontId="22" fillId="33" borderId="12" xfId="0" applyNumberFormat="1" applyFont="1" applyFill="1" applyBorder="1" applyAlignment="1">
      <alignment horizontal="center" vertical="center"/>
    </xf>
    <xf numFmtId="9" fontId="22" fillId="33" borderId="11" xfId="0" applyNumberFormat="1" applyFont="1" applyFill="1" applyBorder="1" applyAlignment="1">
      <alignment horizontal="center" vertical="center"/>
    </xf>
    <xf numFmtId="0" fontId="59" fillId="33" borderId="15" xfId="0" applyFont="1" applyFill="1" applyBorder="1" applyAlignment="1">
      <alignment horizontal="left" vertical="center" wrapText="1"/>
    </xf>
    <xf numFmtId="0" fontId="44" fillId="33" borderId="15" xfId="0" applyFont="1" applyFill="1" applyBorder="1" applyAlignment="1">
      <alignment vertical="center" wrapText="1"/>
    </xf>
    <xf numFmtId="9" fontId="44" fillId="33" borderId="14" xfId="0" applyNumberFormat="1" applyFont="1" applyFill="1" applyBorder="1" applyAlignment="1">
      <alignment horizontal="center" vertical="center"/>
    </xf>
    <xf numFmtId="167" fontId="22" fillId="33" borderId="15" xfId="0" applyNumberFormat="1" applyFont="1" applyFill="1" applyBorder="1" applyAlignment="1">
      <alignment horizontal="center" vertical="center" wrapText="1"/>
    </xf>
    <xf numFmtId="3" fontId="117" fillId="33" borderId="20" xfId="44" applyNumberFormat="1" applyFont="1" applyFill="1" applyBorder="1" applyAlignment="1">
      <alignment horizontal="right" wrapText="1"/>
    </xf>
    <xf numFmtId="0" fontId="29" fillId="33" borderId="15" xfId="0" applyFont="1" applyFill="1" applyBorder="1" applyAlignment="1">
      <alignment horizontal="left" vertical="center"/>
    </xf>
    <xf numFmtId="9" fontId="22" fillId="33" borderId="28" xfId="0" applyNumberFormat="1" applyFont="1" applyFill="1" applyBorder="1" applyAlignment="1">
      <alignment horizontal="center" vertical="center"/>
    </xf>
    <xf numFmtId="0" fontId="22" fillId="33" borderId="10" xfId="0" applyFont="1" applyFill="1" applyBorder="1" applyAlignment="1">
      <alignment vertical="center"/>
    </xf>
    <xf numFmtId="0" fontId="22" fillId="33" borderId="11" xfId="0" applyFont="1" applyFill="1" applyBorder="1" applyAlignment="1">
      <alignment vertical="center"/>
    </xf>
    <xf numFmtId="0" fontId="51" fillId="33" borderId="20" xfId="0" applyNumberFormat="1" applyFont="1" applyFill="1" applyBorder="1" applyAlignment="1">
      <alignment wrapText="1"/>
    </xf>
    <xf numFmtId="0" fontId="29" fillId="33" borderId="10" xfId="0" applyFont="1" applyFill="1" applyBorder="1" applyAlignment="1">
      <alignment horizontal="center" vertical="center" wrapText="1"/>
    </xf>
    <xf numFmtId="0" fontId="29" fillId="33" borderId="11" xfId="0" applyFont="1" applyFill="1" applyBorder="1" applyAlignment="1">
      <alignment horizontal="center" vertical="center" wrapText="1"/>
    </xf>
    <xf numFmtId="0" fontId="29" fillId="33" borderId="13" xfId="0" applyFont="1" applyFill="1" applyBorder="1" applyAlignment="1">
      <alignment horizontal="center" vertical="center" wrapText="1"/>
    </xf>
    <xf numFmtId="3" fontId="25" fillId="33" borderId="0" xfId="0" applyNumberFormat="1" applyFont="1" applyFill="1" applyBorder="1" applyAlignment="1">
      <alignment horizontal="center" vertical="center"/>
    </xf>
    <xf numFmtId="3" fontId="25" fillId="33" borderId="16" xfId="0" applyNumberFormat="1" applyFont="1" applyFill="1" applyBorder="1" applyAlignment="1">
      <alignment horizontal="center" vertical="center"/>
    </xf>
    <xf numFmtId="0" fontId="29" fillId="33" borderId="20" xfId="0" applyFont="1" applyFill="1" applyBorder="1" applyAlignment="1">
      <alignment horizontal="left" vertical="center" wrapText="1"/>
    </xf>
    <xf numFmtId="0" fontId="29" fillId="33" borderId="20" xfId="0" applyFont="1" applyFill="1" applyBorder="1" applyAlignment="1">
      <alignment vertical="center" wrapText="1"/>
    </xf>
    <xf numFmtId="0" fontId="22" fillId="33" borderId="20" xfId="0" applyFont="1" applyFill="1" applyBorder="1" applyAlignment="1">
      <alignment vertical="center"/>
    </xf>
    <xf numFmtId="0" fontId="22" fillId="33" borderId="27" xfId="0" applyFont="1" applyFill="1" applyBorder="1" applyAlignment="1">
      <alignment horizontal="center" vertical="center" wrapText="1"/>
    </xf>
    <xf numFmtId="0" fontId="22" fillId="33" borderId="28" xfId="0" applyFont="1" applyFill="1" applyBorder="1" applyAlignment="1">
      <alignment horizontal="center" vertical="center" wrapText="1"/>
    </xf>
    <xf numFmtId="0" fontId="22" fillId="33" borderId="14" xfId="0" applyFont="1" applyFill="1" applyBorder="1" applyAlignment="1">
      <alignment horizontal="center" vertical="center" wrapText="1"/>
    </xf>
    <xf numFmtId="0" fontId="16" fillId="0" borderId="0" xfId="0" applyFont="1" applyAlignment="1">
      <alignment horizontal="center" wrapText="1"/>
    </xf>
    <xf numFmtId="0" fontId="60" fillId="0" borderId="0" xfId="0" applyFont="1" applyAlignment="1">
      <alignment horizontal="center" wrapText="1"/>
    </xf>
    <xf numFmtId="3" fontId="55" fillId="33" borderId="14" xfId="0" applyNumberFormat="1" applyFont="1" applyFill="1" applyBorder="1" applyAlignment="1">
      <alignment horizontal="center" vertical="center"/>
    </xf>
    <xf numFmtId="0" fontId="51" fillId="33" borderId="0" xfId="0" applyFont="1" applyFill="1" applyAlignment="1">
      <alignment horizontal="center" wrapText="1"/>
    </xf>
    <xf numFmtId="0" fontId="66" fillId="33" borderId="0" xfId="0" applyFont="1" applyFill="1" applyAlignment="1">
      <alignment horizontal="center"/>
    </xf>
    <xf numFmtId="0" fontId="20" fillId="33" borderId="10" xfId="0" applyFont="1" applyFill="1" applyBorder="1" applyAlignment="1">
      <alignment horizontal="center"/>
    </xf>
    <xf numFmtId="0" fontId="20" fillId="33" borderId="11" xfId="0" applyFont="1" applyFill="1" applyBorder="1" applyAlignment="1">
      <alignment horizontal="center"/>
    </xf>
    <xf numFmtId="0" fontId="20" fillId="33" borderId="13" xfId="0" applyFont="1" applyFill="1" applyBorder="1" applyAlignment="1">
      <alignment horizontal="center"/>
    </xf>
    <xf numFmtId="0" fontId="45" fillId="33" borderId="34" xfId="0" applyFont="1" applyFill="1" applyBorder="1" applyAlignment="1">
      <alignment horizontal="left" vertical="center" wrapText="1"/>
    </xf>
    <xf numFmtId="0" fontId="45" fillId="33" borderId="12" xfId="0" applyFont="1" applyFill="1" applyBorder="1" applyAlignment="1">
      <alignment horizontal="left" vertical="center" wrapText="1"/>
    </xf>
    <xf numFmtId="0" fontId="45" fillId="33" borderId="33" xfId="0" applyFont="1" applyFill="1" applyBorder="1" applyAlignment="1">
      <alignment horizontal="left" vertical="center" wrapText="1"/>
    </xf>
    <xf numFmtId="0" fontId="45" fillId="33" borderId="32" xfId="0" applyFont="1" applyFill="1" applyBorder="1" applyAlignment="1">
      <alignment horizontal="left" vertical="center" wrapText="1"/>
    </xf>
    <xf numFmtId="0" fontId="45" fillId="33" borderId="0" xfId="0" applyFont="1" applyFill="1" applyBorder="1" applyAlignment="1">
      <alignment horizontal="left" vertical="center" wrapText="1"/>
    </xf>
    <xf numFmtId="0" fontId="45" fillId="33" borderId="16" xfId="0" applyFont="1" applyFill="1" applyBorder="1" applyAlignment="1">
      <alignment horizontal="left" vertical="center" wrapText="1"/>
    </xf>
    <xf numFmtId="0" fontId="45" fillId="33" borderId="27" xfId="0" applyFont="1" applyFill="1" applyBorder="1" applyAlignment="1">
      <alignment horizontal="left" vertical="center" wrapText="1"/>
    </xf>
    <xf numFmtId="0" fontId="45" fillId="33" borderId="28" xfId="0" applyFont="1" applyFill="1" applyBorder="1" applyAlignment="1">
      <alignment horizontal="left" vertical="center" wrapText="1"/>
    </xf>
    <xf numFmtId="0" fontId="45" fillId="33" borderId="14" xfId="0" applyFont="1" applyFill="1" applyBorder="1" applyAlignment="1">
      <alignment horizontal="left" vertical="center" wrapText="1"/>
    </xf>
    <xf numFmtId="0" fontId="20" fillId="33" borderId="18" xfId="0" applyFont="1" applyFill="1" applyBorder="1" applyAlignment="1">
      <alignment vertical="center" wrapText="1"/>
    </xf>
    <xf numFmtId="0" fontId="22" fillId="33" borderId="10" xfId="0" applyFont="1" applyFill="1" applyBorder="1" applyAlignment="1">
      <alignment horizontal="left" vertical="center" wrapText="1"/>
    </xf>
    <xf numFmtId="0" fontId="22" fillId="33" borderId="11" xfId="0" applyFont="1" applyFill="1" applyBorder="1" applyAlignment="1">
      <alignment horizontal="left" vertical="center"/>
    </xf>
    <xf numFmtId="0" fontId="22" fillId="33" borderId="13" xfId="0" applyFont="1" applyFill="1" applyBorder="1" applyAlignment="1">
      <alignment horizontal="left" vertical="center"/>
    </xf>
    <xf numFmtId="1" fontId="22" fillId="33" borderId="14" xfId="0" applyNumberFormat="1" applyFont="1" applyFill="1" applyBorder="1" applyAlignment="1">
      <alignment horizontal="center" vertical="center"/>
    </xf>
    <xf numFmtId="0" fontId="22" fillId="33" borderId="11" xfId="0" applyFont="1" applyFill="1" applyBorder="1" applyAlignment="1">
      <alignment horizontal="left" vertical="center" wrapText="1"/>
    </xf>
    <xf numFmtId="0" fontId="22" fillId="33" borderId="13" xfId="0" applyFont="1" applyFill="1" applyBorder="1" applyAlignment="1">
      <alignment horizontal="left" vertical="center" wrapText="1"/>
    </xf>
    <xf numFmtId="1" fontId="22" fillId="33" borderId="14" xfId="43" applyNumberFormat="1" applyFont="1" applyFill="1" applyBorder="1" applyAlignment="1">
      <alignment horizontal="center" vertical="center"/>
    </xf>
    <xf numFmtId="3" fontId="44" fillId="33" borderId="14" xfId="43" applyNumberFormat="1" applyFont="1" applyFill="1" applyBorder="1" applyAlignment="1">
      <alignment horizontal="center" vertical="center"/>
    </xf>
    <xf numFmtId="1" fontId="44" fillId="33" borderId="14" xfId="43" applyNumberFormat="1" applyFont="1" applyFill="1" applyBorder="1" applyAlignment="1">
      <alignment horizontal="center" vertical="center"/>
    </xf>
    <xf numFmtId="3" fontId="22" fillId="33" borderId="14" xfId="43" applyNumberFormat="1" applyFont="1" applyFill="1" applyBorder="1" applyAlignment="1">
      <alignment horizontal="center" vertical="center"/>
    </xf>
    <xf numFmtId="168" fontId="22" fillId="33" borderId="14" xfId="75" applyNumberFormat="1" applyFont="1" applyFill="1" applyBorder="1" applyAlignment="1">
      <alignment horizontal="center" vertical="center"/>
    </xf>
    <xf numFmtId="168" fontId="25" fillId="33" borderId="14" xfId="75" applyNumberFormat="1" applyFont="1" applyFill="1" applyBorder="1" applyAlignment="1">
      <alignment horizontal="center" vertical="center"/>
    </xf>
    <xf numFmtId="1" fontId="25" fillId="33" borderId="14" xfId="0" applyNumberFormat="1" applyFont="1" applyFill="1" applyBorder="1" applyAlignment="1">
      <alignment horizontal="center" vertical="center"/>
    </xf>
    <xf numFmtId="0" fontId="35" fillId="33" borderId="15" xfId="0" applyFont="1" applyFill="1" applyBorder="1" applyAlignment="1">
      <alignment horizontal="left" vertical="center" wrapText="1"/>
    </xf>
    <xf numFmtId="0" fontId="58" fillId="33" borderId="18" xfId="0" applyFont="1" applyFill="1" applyBorder="1" applyAlignment="1">
      <alignment vertical="center" wrapText="1"/>
    </xf>
    <xf numFmtId="3" fontId="103" fillId="33" borderId="10" xfId="0" applyNumberFormat="1" applyFont="1" applyFill="1" applyBorder="1" applyAlignment="1">
      <alignment horizontal="center" vertical="center" wrapText="1"/>
    </xf>
    <xf numFmtId="3" fontId="103" fillId="33" borderId="13" xfId="0" applyNumberFormat="1" applyFont="1" applyFill="1" applyBorder="1" applyAlignment="1">
      <alignment horizontal="center" vertical="center" wrapText="1"/>
    </xf>
    <xf numFmtId="0" fontId="52" fillId="33" borderId="10" xfId="0" applyFont="1" applyFill="1" applyBorder="1" applyAlignment="1">
      <alignment horizontal="center" vertical="center" wrapText="1"/>
    </xf>
    <xf numFmtId="0" fontId="52" fillId="33" borderId="11" xfId="0" applyFont="1" applyFill="1" applyBorder="1" applyAlignment="1">
      <alignment horizontal="center" vertical="center" wrapText="1"/>
    </xf>
    <xf numFmtId="0" fontId="52" fillId="33" borderId="13" xfId="0" applyFont="1" applyFill="1" applyBorder="1" applyAlignment="1">
      <alignment horizontal="center" vertical="center" wrapText="1"/>
    </xf>
    <xf numFmtId="0" fontId="45" fillId="33" borderId="15" xfId="0" applyFont="1" applyFill="1" applyBorder="1" applyAlignment="1">
      <alignment horizontal="left" vertical="center" wrapText="1" indent="1"/>
    </xf>
    <xf numFmtId="3" fontId="34" fillId="33" borderId="14" xfId="0" applyNumberFormat="1" applyFont="1" applyFill="1" applyBorder="1" applyAlignment="1">
      <alignment horizontal="center" vertical="center"/>
    </xf>
    <xf numFmtId="0" fontId="54" fillId="33" borderId="15" xfId="0" applyFont="1" applyFill="1" applyBorder="1" applyAlignment="1">
      <alignment horizontal="left" vertical="center" wrapText="1" indent="1"/>
    </xf>
    <xf numFmtId="3" fontId="56" fillId="33" borderId="14" xfId="0" applyNumberFormat="1" applyFont="1" applyFill="1" applyBorder="1" applyAlignment="1">
      <alignment horizontal="center" vertical="center"/>
    </xf>
    <xf numFmtId="0" fontId="49" fillId="33" borderId="15" xfId="0" applyFont="1" applyFill="1" applyBorder="1" applyAlignment="1">
      <alignment horizontal="left" vertical="center" wrapText="1" indent="1"/>
    </xf>
    <xf numFmtId="3" fontId="101" fillId="33" borderId="14" xfId="0" applyNumberFormat="1" applyFont="1" applyFill="1" applyBorder="1" applyAlignment="1">
      <alignment horizontal="center" vertical="center"/>
    </xf>
    <xf numFmtId="0" fontId="35" fillId="33" borderId="18" xfId="0" applyFont="1" applyFill="1" applyBorder="1" applyAlignment="1">
      <alignment vertical="center" wrapText="1"/>
    </xf>
    <xf numFmtId="3" fontId="74" fillId="33" borderId="14" xfId="0" applyNumberFormat="1" applyFont="1" applyFill="1" applyBorder="1" applyAlignment="1">
      <alignment horizontal="center" vertical="center"/>
    </xf>
    <xf numFmtId="0" fontId="90" fillId="33" borderId="0" xfId="0" applyFont="1" applyFill="1"/>
    <xf numFmtId="0" fontId="67" fillId="33" borderId="0" xfId="0" applyFont="1" applyFill="1"/>
    <xf numFmtId="0" fontId="66" fillId="33" borderId="0" xfId="0" applyFont="1" applyFill="1" applyAlignment="1">
      <alignment horizontal="center" wrapText="1"/>
    </xf>
    <xf numFmtId="0" fontId="20" fillId="33" borderId="23" xfId="0" applyFont="1" applyFill="1" applyBorder="1" applyAlignment="1">
      <alignment horizontal="left" vertical="center" wrapText="1"/>
    </xf>
    <xf numFmtId="49" fontId="22" fillId="33" borderId="23" xfId="0" applyNumberFormat="1" applyFont="1" applyFill="1" applyBorder="1" applyAlignment="1">
      <alignment horizontal="center" vertical="center"/>
    </xf>
    <xf numFmtId="0" fontId="22" fillId="33" borderId="23" xfId="0" applyFont="1" applyFill="1" applyBorder="1" applyAlignment="1">
      <alignment horizontal="center" vertical="center" wrapText="1"/>
    </xf>
    <xf numFmtId="0" fontId="68" fillId="33" borderId="10" xfId="0" applyFont="1" applyFill="1" applyBorder="1" applyAlignment="1">
      <alignment horizontal="center"/>
    </xf>
    <xf numFmtId="0" fontId="68" fillId="33" borderId="11" xfId="0" applyFont="1" applyFill="1" applyBorder="1" applyAlignment="1">
      <alignment horizontal="center"/>
    </xf>
    <xf numFmtId="0" fontId="68" fillId="33" borderId="13" xfId="0" applyFont="1" applyFill="1" applyBorder="1" applyAlignment="1">
      <alignment horizontal="center"/>
    </xf>
    <xf numFmtId="0" fontId="94" fillId="33" borderId="34" xfId="0" applyFont="1" applyFill="1" applyBorder="1" applyAlignment="1">
      <alignment horizontal="left" vertical="center" wrapText="1"/>
    </xf>
    <xf numFmtId="0" fontId="94" fillId="33" borderId="12" xfId="0" applyFont="1" applyFill="1" applyBorder="1" applyAlignment="1">
      <alignment horizontal="left" vertical="center" wrapText="1"/>
    </xf>
    <xf numFmtId="0" fontId="94" fillId="33" borderId="33" xfId="0" applyFont="1" applyFill="1" applyBorder="1" applyAlignment="1">
      <alignment horizontal="left" vertical="center" wrapText="1"/>
    </xf>
    <xf numFmtId="0" fontId="94" fillId="33" borderId="32" xfId="0" applyFont="1" applyFill="1" applyBorder="1" applyAlignment="1">
      <alignment horizontal="left" vertical="center" wrapText="1"/>
    </xf>
    <xf numFmtId="0" fontId="94" fillId="33" borderId="0" xfId="0" applyFont="1" applyFill="1" applyBorder="1" applyAlignment="1">
      <alignment horizontal="left" vertical="center" wrapText="1"/>
    </xf>
    <xf numFmtId="0" fontId="94" fillId="33" borderId="16" xfId="0" applyFont="1" applyFill="1" applyBorder="1" applyAlignment="1">
      <alignment horizontal="left" vertical="center" wrapText="1"/>
    </xf>
    <xf numFmtId="0" fontId="94" fillId="33" borderId="27" xfId="0" applyFont="1" applyFill="1" applyBorder="1" applyAlignment="1">
      <alignment horizontal="left" vertical="center" wrapText="1"/>
    </xf>
    <xf numFmtId="0" fontId="94" fillId="33" borderId="28" xfId="0" applyFont="1" applyFill="1" applyBorder="1" applyAlignment="1">
      <alignment horizontal="left" vertical="center" wrapText="1"/>
    </xf>
    <xf numFmtId="0" fontId="94" fillId="33" borderId="14" xfId="0" applyFont="1" applyFill="1" applyBorder="1" applyAlignment="1">
      <alignment horizontal="left" vertical="center" wrapText="1"/>
    </xf>
    <xf numFmtId="0" fontId="68" fillId="33" borderId="18" xfId="0" applyFont="1" applyFill="1" applyBorder="1" applyAlignment="1">
      <alignment vertical="center" wrapText="1"/>
    </xf>
    <xf numFmtId="0" fontId="94" fillId="33" borderId="11" xfId="0" applyFont="1" applyFill="1" applyBorder="1" applyAlignment="1">
      <alignment horizontal="center" vertical="center" wrapText="1"/>
    </xf>
    <xf numFmtId="0" fontId="94" fillId="33" borderId="11" xfId="0" applyFont="1" applyFill="1" applyBorder="1" applyAlignment="1">
      <alignment horizontal="center" vertical="center"/>
    </xf>
    <xf numFmtId="0" fontId="94" fillId="33" borderId="13" xfId="0" applyFont="1" applyFill="1" applyBorder="1" applyAlignment="1">
      <alignment horizontal="center" vertical="center"/>
    </xf>
    <xf numFmtId="0" fontId="94" fillId="33" borderId="18" xfId="0" applyFont="1" applyFill="1" applyBorder="1" applyAlignment="1">
      <alignment horizontal="center" vertical="center" wrapText="1"/>
    </xf>
    <xf numFmtId="0" fontId="94" fillId="33" borderId="14" xfId="0" applyFont="1" applyFill="1" applyBorder="1" applyAlignment="1">
      <alignment horizontal="center" vertical="center" wrapText="1"/>
    </xf>
    <xf numFmtId="0" fontId="19" fillId="33" borderId="18" xfId="0" applyFont="1" applyFill="1" applyBorder="1" applyAlignment="1">
      <alignment vertical="center" wrapText="1"/>
    </xf>
    <xf numFmtId="49" fontId="19" fillId="33" borderId="18" xfId="0" applyNumberFormat="1" applyFont="1" applyFill="1" applyBorder="1" applyAlignment="1">
      <alignment horizontal="center" vertical="center"/>
    </xf>
    <xf numFmtId="9" fontId="19" fillId="33" borderId="18" xfId="0" applyNumberFormat="1" applyFont="1" applyFill="1" applyBorder="1" applyAlignment="1">
      <alignment horizontal="center" vertical="center"/>
    </xf>
    <xf numFmtId="0" fontId="94" fillId="33" borderId="18" xfId="0" applyFont="1" applyFill="1" applyBorder="1" applyAlignment="1">
      <alignment horizontal="center" vertical="center" wrapText="1"/>
    </xf>
    <xf numFmtId="0" fontId="68" fillId="33" borderId="10" xfId="0" applyFont="1" applyFill="1" applyBorder="1" applyAlignment="1">
      <alignment horizontal="center" vertical="center"/>
    </xf>
    <xf numFmtId="0" fontId="68" fillId="33" borderId="11" xfId="0" applyFont="1" applyFill="1" applyBorder="1" applyAlignment="1">
      <alignment horizontal="center" vertical="center"/>
    </xf>
    <xf numFmtId="0" fontId="68" fillId="33" borderId="13" xfId="0" applyFont="1" applyFill="1" applyBorder="1" applyAlignment="1">
      <alignment horizontal="center" vertical="center"/>
    </xf>
    <xf numFmtId="0" fontId="95" fillId="33" borderId="15" xfId="0" applyFont="1" applyFill="1" applyBorder="1" applyAlignment="1">
      <alignment horizontal="left" vertical="center" wrapText="1"/>
    </xf>
    <xf numFmtId="0" fontId="94" fillId="33" borderId="10" xfId="0" applyFont="1" applyFill="1" applyBorder="1" applyAlignment="1">
      <alignment horizontal="center" vertical="center" wrapText="1"/>
    </xf>
    <xf numFmtId="0" fontId="94" fillId="33" borderId="13" xfId="0" applyFont="1" applyFill="1" applyBorder="1" applyAlignment="1">
      <alignment horizontal="center" vertical="center" wrapText="1"/>
    </xf>
    <xf numFmtId="0" fontId="94" fillId="33" borderId="10" xfId="0" applyFont="1" applyFill="1" applyBorder="1" applyAlignment="1">
      <alignment horizontal="left" vertical="center" wrapText="1"/>
    </xf>
    <xf numFmtId="0" fontId="94" fillId="33" borderId="11" xfId="0" applyFont="1" applyFill="1" applyBorder="1" applyAlignment="1">
      <alignment horizontal="left" vertical="center" wrapText="1"/>
    </xf>
    <xf numFmtId="0" fontId="94" fillId="33" borderId="13" xfId="0" applyFont="1" applyFill="1" applyBorder="1" applyAlignment="1">
      <alignment horizontal="left" vertical="center" wrapText="1"/>
    </xf>
    <xf numFmtId="0" fontId="95" fillId="33" borderId="10" xfId="0" applyFont="1" applyFill="1" applyBorder="1" applyAlignment="1">
      <alignment horizontal="center" vertical="center"/>
    </xf>
    <xf numFmtId="0" fontId="95" fillId="33" borderId="11" xfId="0" applyFont="1" applyFill="1" applyBorder="1" applyAlignment="1">
      <alignment horizontal="center" vertical="center"/>
    </xf>
    <xf numFmtId="0" fontId="95" fillId="33" borderId="13" xfId="0" applyFont="1" applyFill="1" applyBorder="1" applyAlignment="1">
      <alignment horizontal="center" vertical="center"/>
    </xf>
    <xf numFmtId="0" fontId="109" fillId="33" borderId="19" xfId="0" applyFont="1" applyFill="1" applyBorder="1" applyAlignment="1">
      <alignment horizontal="left" vertical="center" wrapText="1" indent="1"/>
    </xf>
    <xf numFmtId="0" fontId="85" fillId="33" borderId="15" xfId="0" applyFont="1" applyFill="1" applyBorder="1" applyAlignment="1">
      <alignment horizontal="left" vertical="center" wrapText="1"/>
    </xf>
    <xf numFmtId="0" fontId="33" fillId="33" borderId="11" xfId="0" applyFont="1" applyFill="1" applyBorder="1" applyAlignment="1">
      <alignment horizontal="center" vertical="center" wrapText="1"/>
    </xf>
    <xf numFmtId="0" fontId="33" fillId="33" borderId="13" xfId="0" applyFont="1" applyFill="1" applyBorder="1" applyAlignment="1">
      <alignment horizontal="center" vertical="center" wrapText="1"/>
    </xf>
    <xf numFmtId="0" fontId="33" fillId="33" borderId="10" xfId="0" applyFont="1" applyFill="1" applyBorder="1" applyAlignment="1">
      <alignment horizontal="left" vertical="center" wrapText="1"/>
    </xf>
    <xf numFmtId="0" fontId="33" fillId="33" borderId="11" xfId="0" applyFont="1" applyFill="1" applyBorder="1" applyAlignment="1">
      <alignment horizontal="left" vertical="center" wrapText="1"/>
    </xf>
    <xf numFmtId="0" fontId="33" fillId="33" borderId="13" xfId="0" applyFont="1" applyFill="1" applyBorder="1" applyAlignment="1">
      <alignment horizontal="left" vertical="center" wrapText="1"/>
    </xf>
    <xf numFmtId="0" fontId="108" fillId="33" borderId="19" xfId="0" applyFont="1" applyFill="1" applyBorder="1" applyAlignment="1">
      <alignment horizontal="left" vertical="center" wrapText="1" indent="1"/>
    </xf>
    <xf numFmtId="0" fontId="72" fillId="33" borderId="15" xfId="0" applyFont="1" applyFill="1" applyBorder="1" applyAlignment="1">
      <alignment vertical="center" wrapText="1"/>
    </xf>
    <xf numFmtId="3" fontId="72" fillId="33" borderId="14" xfId="0" applyNumberFormat="1" applyFont="1" applyFill="1" applyBorder="1" applyAlignment="1">
      <alignment horizontal="center" vertical="center"/>
    </xf>
    <xf numFmtId="0" fontId="40" fillId="33" borderId="15" xfId="0" applyFont="1" applyFill="1" applyBorder="1" applyAlignment="1">
      <alignment vertical="center" wrapText="1"/>
    </xf>
    <xf numFmtId="0" fontId="93" fillId="33" borderId="11" xfId="0" applyFont="1" applyFill="1" applyBorder="1" applyAlignment="1">
      <alignment horizontal="center" vertical="center"/>
    </xf>
    <xf numFmtId="0" fontId="93" fillId="33" borderId="13" xfId="0" applyFont="1" applyFill="1" applyBorder="1" applyAlignment="1">
      <alignment horizontal="center" vertical="center"/>
    </xf>
    <xf numFmtId="0" fontId="39" fillId="33" borderId="15" xfId="0" applyFont="1" applyFill="1" applyBorder="1" applyAlignment="1">
      <alignment vertical="center" wrapText="1"/>
    </xf>
    <xf numFmtId="0" fontId="44" fillId="33" borderId="31" xfId="0" applyFont="1" applyFill="1" applyBorder="1" applyAlignment="1">
      <alignment horizontal="left" vertical="center" wrapText="1"/>
    </xf>
    <xf numFmtId="0" fontId="44" fillId="33" borderId="30" xfId="0" applyFont="1" applyFill="1" applyBorder="1" applyAlignment="1">
      <alignment horizontal="left" vertical="center" wrapText="1"/>
    </xf>
    <xf numFmtId="0" fontId="44" fillId="33" borderId="29" xfId="0" applyFont="1" applyFill="1" applyBorder="1" applyAlignment="1">
      <alignment horizontal="left" vertical="center" wrapText="1"/>
    </xf>
    <xf numFmtId="0" fontId="42" fillId="33" borderId="10" xfId="0" applyFont="1" applyFill="1" applyBorder="1" applyAlignment="1">
      <alignment horizontal="center" vertical="center" wrapText="1"/>
    </xf>
    <xf numFmtId="0" fontId="42" fillId="33" borderId="11" xfId="0" applyFont="1" applyFill="1" applyBorder="1" applyAlignment="1">
      <alignment horizontal="center" vertical="center" wrapText="1"/>
    </xf>
    <xf numFmtId="0" fontId="42" fillId="33" borderId="13" xfId="0" applyFont="1" applyFill="1" applyBorder="1" applyAlignment="1">
      <alignment horizontal="center" vertical="center" wrapText="1"/>
    </xf>
    <xf numFmtId="1" fontId="41" fillId="33" borderId="14" xfId="0" applyNumberFormat="1" applyFont="1" applyFill="1" applyBorder="1" applyAlignment="1">
      <alignment horizontal="center" vertical="center"/>
    </xf>
    <xf numFmtId="0" fontId="74" fillId="33" borderId="19" xfId="0" applyFont="1" applyFill="1" applyBorder="1" applyAlignment="1">
      <alignment horizontal="left" vertical="center" wrapText="1" indent="1"/>
    </xf>
    <xf numFmtId="0" fontId="72" fillId="33" borderId="10" xfId="0" applyFont="1" applyFill="1" applyBorder="1" applyAlignment="1">
      <alignment horizontal="center" vertical="center"/>
    </xf>
    <xf numFmtId="0" fontId="72" fillId="33" borderId="11" xfId="0" applyFont="1" applyFill="1" applyBorder="1" applyAlignment="1">
      <alignment horizontal="center" vertical="center"/>
    </xf>
    <xf numFmtId="0" fontId="72" fillId="33" borderId="13" xfId="0" applyFont="1" applyFill="1" applyBorder="1" applyAlignment="1">
      <alignment horizontal="center" vertical="center"/>
    </xf>
    <xf numFmtId="9" fontId="69" fillId="33" borderId="10" xfId="0" applyNumberFormat="1" applyFont="1" applyFill="1" applyBorder="1" applyAlignment="1">
      <alignment horizontal="center" vertical="center"/>
    </xf>
    <xf numFmtId="9" fontId="69" fillId="33" borderId="11" xfId="0" applyNumberFormat="1" applyFont="1" applyFill="1" applyBorder="1" applyAlignment="1">
      <alignment horizontal="center" vertical="center"/>
    </xf>
    <xf numFmtId="9" fontId="69" fillId="33" borderId="13" xfId="0" applyNumberFormat="1" applyFont="1" applyFill="1" applyBorder="1" applyAlignment="1">
      <alignment horizontal="center" vertical="center"/>
    </xf>
    <xf numFmtId="0" fontId="72" fillId="33" borderId="15" xfId="0" applyFont="1" applyFill="1" applyBorder="1" applyAlignment="1">
      <alignment horizontal="left" vertical="center" wrapText="1"/>
    </xf>
    <xf numFmtId="0" fontId="69" fillId="33" borderId="10" xfId="0" applyFont="1" applyFill="1" applyBorder="1" applyAlignment="1">
      <alignment horizontal="center" vertical="center"/>
    </xf>
    <xf numFmtId="0" fontId="69" fillId="33" borderId="11" xfId="0" applyFont="1" applyFill="1" applyBorder="1" applyAlignment="1">
      <alignment horizontal="center" vertical="center"/>
    </xf>
    <xf numFmtId="0" fontId="69" fillId="33" borderId="13" xfId="0" applyFont="1" applyFill="1" applyBorder="1" applyAlignment="1">
      <alignment horizontal="center" vertical="center"/>
    </xf>
    <xf numFmtId="0" fontId="69" fillId="33" borderId="10" xfId="0" applyFont="1" applyFill="1" applyBorder="1" applyAlignment="1">
      <alignment horizontal="center" vertical="center" wrapText="1"/>
    </xf>
    <xf numFmtId="0" fontId="69" fillId="33" borderId="11" xfId="0" applyFont="1" applyFill="1" applyBorder="1" applyAlignment="1">
      <alignment horizontal="center" vertical="center" wrapText="1"/>
    </xf>
    <xf numFmtId="0" fontId="69" fillId="33" borderId="13" xfId="0" applyFont="1" applyFill="1" applyBorder="1" applyAlignment="1">
      <alignment horizontal="center" vertical="center" wrapText="1"/>
    </xf>
    <xf numFmtId="0" fontId="72" fillId="33" borderId="16" xfId="0" applyFont="1" applyFill="1" applyBorder="1" applyAlignment="1">
      <alignment horizontal="center" vertical="center" wrapText="1"/>
    </xf>
    <xf numFmtId="0" fontId="71" fillId="33" borderId="19" xfId="0" applyFont="1" applyFill="1" applyBorder="1" applyAlignment="1">
      <alignment horizontal="left" vertical="center" wrapText="1" indent="1"/>
    </xf>
    <xf numFmtId="0" fontId="69" fillId="33" borderId="17" xfId="0" applyFont="1" applyFill="1" applyBorder="1" applyAlignment="1">
      <alignment vertical="center" wrapText="1"/>
    </xf>
    <xf numFmtId="0" fontId="69" fillId="33" borderId="34" xfId="0" applyFont="1" applyFill="1" applyBorder="1" applyAlignment="1">
      <alignment horizontal="center" vertical="center"/>
    </xf>
    <xf numFmtId="0" fontId="69" fillId="33" borderId="12" xfId="0" applyFont="1" applyFill="1" applyBorder="1" applyAlignment="1">
      <alignment horizontal="center" vertical="center"/>
    </xf>
    <xf numFmtId="0" fontId="69" fillId="33" borderId="33" xfId="0" applyFont="1" applyFill="1" applyBorder="1" applyAlignment="1">
      <alignment horizontal="center" vertical="center"/>
    </xf>
    <xf numFmtId="0" fontId="69" fillId="33" borderId="19" xfId="0" applyFont="1" applyFill="1" applyBorder="1" applyAlignment="1">
      <alignment vertical="center" wrapText="1"/>
    </xf>
    <xf numFmtId="0" fontId="69" fillId="33" borderId="32" xfId="0" applyFont="1" applyFill="1" applyBorder="1" applyAlignment="1">
      <alignment horizontal="center" vertical="center"/>
    </xf>
    <xf numFmtId="0" fontId="69" fillId="33" borderId="0" xfId="0" applyFont="1" applyFill="1" applyBorder="1" applyAlignment="1">
      <alignment horizontal="center" vertical="center"/>
    </xf>
    <xf numFmtId="0" fontId="69" fillId="33" borderId="16" xfId="0" applyFont="1" applyFill="1" applyBorder="1" applyAlignment="1">
      <alignment horizontal="center" vertical="center"/>
    </xf>
    <xf numFmtId="0" fontId="69" fillId="33" borderId="15" xfId="0" applyFont="1" applyFill="1" applyBorder="1" applyAlignment="1">
      <alignment vertical="center" wrapText="1"/>
    </xf>
    <xf numFmtId="0" fontId="69" fillId="33" borderId="27" xfId="0" applyFont="1" applyFill="1" applyBorder="1" applyAlignment="1">
      <alignment horizontal="center" vertical="center"/>
    </xf>
    <xf numFmtId="0" fontId="69" fillId="33" borderId="28" xfId="0" applyFont="1" applyFill="1" applyBorder="1" applyAlignment="1">
      <alignment horizontal="center" vertical="center"/>
    </xf>
    <xf numFmtId="0" fontId="69" fillId="33" borderId="14" xfId="0" applyFont="1" applyFill="1" applyBorder="1" applyAlignment="1">
      <alignment horizontal="center" vertical="center"/>
    </xf>
    <xf numFmtId="0" fontId="78" fillId="33" borderId="23" xfId="0" applyFont="1" applyFill="1" applyBorder="1" applyAlignment="1">
      <alignment horizontal="left" vertical="center" wrapText="1"/>
    </xf>
    <xf numFmtId="0" fontId="40" fillId="33" borderId="15" xfId="0" applyFont="1" applyFill="1" applyBorder="1" applyAlignment="1">
      <alignment horizontal="left" vertical="center" wrapText="1"/>
    </xf>
    <xf numFmtId="9" fontId="74" fillId="33" borderId="18" xfId="0" applyNumberFormat="1" applyFont="1" applyFill="1" applyBorder="1" applyAlignment="1">
      <alignment horizontal="center" vertical="center" wrapText="1"/>
    </xf>
    <xf numFmtId="9" fontId="75" fillId="33" borderId="10" xfId="0" applyNumberFormat="1" applyFont="1" applyFill="1" applyBorder="1" applyAlignment="1">
      <alignment horizontal="center" vertical="center" wrapText="1"/>
    </xf>
    <xf numFmtId="9" fontId="75" fillId="33" borderId="13" xfId="0" applyNumberFormat="1" applyFont="1" applyFill="1" applyBorder="1" applyAlignment="1">
      <alignment horizontal="center" vertical="center" wrapText="1"/>
    </xf>
    <xf numFmtId="0" fontId="107" fillId="33" borderId="23" xfId="0" applyFont="1" applyFill="1" applyBorder="1" applyAlignment="1">
      <alignment horizontal="left" vertical="center" wrapText="1" indent="1"/>
    </xf>
    <xf numFmtId="0" fontId="97" fillId="33" borderId="23" xfId="0" applyFont="1" applyFill="1" applyBorder="1" applyAlignment="1">
      <alignment horizontal="left" vertical="center" wrapText="1"/>
    </xf>
    <xf numFmtId="0" fontId="22" fillId="33" borderId="23" xfId="0" applyFont="1" applyFill="1" applyBorder="1" applyAlignment="1">
      <alignment horizontal="left" vertical="center" wrapText="1"/>
    </xf>
    <xf numFmtId="0" fontId="78" fillId="33" borderId="23" xfId="0" applyFont="1" applyFill="1" applyBorder="1" applyAlignment="1">
      <alignment horizontal="center" vertical="center" wrapText="1"/>
    </xf>
    <xf numFmtId="0" fontId="33" fillId="33" borderId="23" xfId="0" applyFont="1" applyFill="1" applyBorder="1" applyAlignment="1">
      <alignment vertical="center" wrapText="1"/>
    </xf>
    <xf numFmtId="3" fontId="33" fillId="33" borderId="23" xfId="0" applyNumberFormat="1" applyFont="1" applyFill="1" applyBorder="1" applyAlignment="1">
      <alignment horizontal="center" vertical="center" wrapText="1"/>
    </xf>
    <xf numFmtId="3" fontId="33" fillId="33" borderId="23" xfId="43" applyNumberFormat="1" applyFont="1" applyFill="1" applyBorder="1" applyAlignment="1">
      <alignment horizontal="center" vertical="center"/>
    </xf>
    <xf numFmtId="0" fontId="74" fillId="33" borderId="25" xfId="0" applyFont="1" applyFill="1" applyBorder="1" applyAlignment="1">
      <alignment horizontal="center" vertical="center"/>
    </xf>
    <xf numFmtId="0" fontId="74" fillId="33" borderId="26" xfId="0" applyFont="1" applyFill="1" applyBorder="1" applyAlignment="1">
      <alignment horizontal="center" vertical="center"/>
    </xf>
    <xf numFmtId="0" fontId="97" fillId="33" borderId="23" xfId="0" applyFont="1" applyFill="1" applyBorder="1" applyAlignment="1">
      <alignment vertical="center" wrapText="1"/>
    </xf>
    <xf numFmtId="0" fontId="74" fillId="33" borderId="23" xfId="0" applyFont="1" applyFill="1" applyBorder="1" applyAlignment="1">
      <alignment horizontal="left" vertical="center" wrapText="1"/>
    </xf>
    <xf numFmtId="0" fontId="100" fillId="33" borderId="23" xfId="0" applyFont="1" applyFill="1" applyBorder="1" applyAlignment="1">
      <alignment vertical="center" wrapText="1"/>
    </xf>
    <xf numFmtId="0" fontId="89" fillId="33" borderId="23" xfId="0" applyFont="1" applyFill="1" applyBorder="1" applyAlignment="1">
      <alignment horizontal="left" vertical="center" wrapText="1"/>
    </xf>
    <xf numFmtId="0" fontId="40" fillId="33" borderId="23" xfId="0" applyFont="1" applyFill="1" applyBorder="1" applyAlignment="1">
      <alignment horizontal="center" vertical="center"/>
    </xf>
    <xf numFmtId="0" fontId="44" fillId="33" borderId="23" xfId="0" applyFont="1" applyFill="1" applyBorder="1" applyAlignment="1">
      <alignment horizontal="left" vertical="center" wrapText="1" indent="1"/>
    </xf>
    <xf numFmtId="3" fontId="20" fillId="33" borderId="23" xfId="0" applyNumberFormat="1" applyFont="1" applyFill="1" applyBorder="1" applyAlignment="1">
      <alignment horizontal="center" vertical="center"/>
    </xf>
    <xf numFmtId="3" fontId="25" fillId="33" borderId="23" xfId="0" applyNumberFormat="1" applyFont="1" applyFill="1" applyBorder="1" applyAlignment="1">
      <alignment horizontal="center" vertical="center"/>
    </xf>
    <xf numFmtId="3" fontId="22" fillId="33" borderId="23" xfId="0" applyNumberFormat="1" applyFont="1" applyFill="1" applyBorder="1" applyAlignment="1">
      <alignment horizontal="center" vertical="center"/>
    </xf>
    <xf numFmtId="3" fontId="75" fillId="33" borderId="23" xfId="0" applyNumberFormat="1" applyFont="1" applyFill="1" applyBorder="1" applyAlignment="1">
      <alignment horizontal="center" vertical="center"/>
    </xf>
  </cellXfs>
  <cellStyles count="7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5 2" xfId="67"/>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75" builtinId="3"/>
    <cellStyle name="Comma [0] 2" xfId="45"/>
    <cellStyle name="Comma 14" xfId="77"/>
    <cellStyle name="Comma 2" xfId="46"/>
    <cellStyle name="Comma 2 2" xfId="47"/>
    <cellStyle name="Comma 2 2 2" xfId="70"/>
    <cellStyle name="Comma 2 3" xfId="48"/>
    <cellStyle name="Comma 2 3 2" xfId="71"/>
    <cellStyle name="Comma 2 4" xfId="69"/>
    <cellStyle name="Comma 3" xfId="49"/>
    <cellStyle name="Comma 3 2" xfId="50"/>
    <cellStyle name="Comma 4" xfId="51"/>
    <cellStyle name="Comma 4 2" xfId="72"/>
    <cellStyle name="Comma 5" xfId="52"/>
    <cellStyle name="Comma 6" xfId="68"/>
    <cellStyle name="Comma0" xfId="53"/>
    <cellStyle name="Comma0 2" xfId="54"/>
    <cellStyle name="Currency 2" xfId="55"/>
    <cellStyle name="Currency0" xfId="56"/>
    <cellStyle name="Currency0 2" xfId="57"/>
    <cellStyle name="Date" xfId="58"/>
    <cellStyle name="Date 2" xfId="59"/>
    <cellStyle name="Explanatory Text" xfId="16" builtinId="53" customBuiltin="1"/>
    <cellStyle name="Fixed" xfId="60"/>
    <cellStyle name="Fixed 2" xfId="61"/>
    <cellStyle name="Good" xfId="6" builtinId="26" customBuiltin="1"/>
    <cellStyle name="Heading 1" xfId="2" builtinId="16" customBuiltin="1"/>
    <cellStyle name="Heading 1 2" xfId="62"/>
    <cellStyle name="Heading 2" xfId="3" builtinId="17" customBuiltin="1"/>
    <cellStyle name="Heading 2 2" xfId="63"/>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23" xfId="76"/>
    <cellStyle name="Normal 3" xfId="44"/>
    <cellStyle name="Normal 4" xfId="64"/>
    <cellStyle name="Normal 5" xfId="73"/>
    <cellStyle name="Normal 6" xfId="66"/>
    <cellStyle name="Note" xfId="15" builtinId="10" customBuiltin="1"/>
    <cellStyle name="Output" xfId="10" builtinId="21" customBuiltin="1"/>
    <cellStyle name="Percent" xfId="43" builtinId="5"/>
    <cellStyle name="Percent 2" xfId="74"/>
    <cellStyle name="Title" xfId="1" builtinId="15" customBuiltin="1"/>
    <cellStyle name="Total" xfId="17" builtinId="25" customBuiltin="1"/>
    <cellStyle name="Total 2" xfId="65"/>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p1bk/Documents/PBA.(%20PROJEKT%20BUXHETI%20%20AFATMESEM)/VITI%202018/FAZA%202/Formatet_e_Raporteve_te_PBA_2019-2021%20Programi%2010270(Mbeshtetja%20per%20Ushtaraket)%20FAZA%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xheni.skenderaj/Downloads/RITA%20FAZA%20E%20PARE%202019/7.Mbeshtetja%20Sociale%20per%20Ushtaraket%20%201027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AK"/>
      <sheetName val="Formati 1 Misioni"/>
      <sheetName val="Formati 2 Politika Ekzistuese"/>
      <sheetName val="Formati 2.1 Sipas Tavaneve"/>
      <sheetName val="Sheet1"/>
      <sheetName val="formati faza 3"/>
    </sheetNames>
    <sheetDataSet>
      <sheetData sheetId="0" refreshError="1"/>
      <sheetData sheetId="1" refreshError="1"/>
      <sheetData sheetId="2" refreshError="1"/>
      <sheetData sheetId="3" refreshError="1">
        <row r="5">
          <cell r="D5" t="str">
            <v>Mbeshtetje Sociale për Ushtarakët</v>
          </cell>
        </row>
        <row r="15">
          <cell r="C15" t="str">
            <v>Mbeshtetja  financiare te ushtarakeve ne rezerve dhe ne lirim</v>
          </cell>
          <cell r="G15" t="str">
            <v>e pandryshuar</v>
          </cell>
        </row>
        <row r="20">
          <cell r="C20" t="str">
            <v>Trajtim te vecante te ushtarakeve te ushtarakeve ne rezerve dhe ne lirim</v>
          </cell>
          <cell r="G20" t="str">
            <v>e pandryshuar</v>
          </cell>
        </row>
        <row r="25">
          <cell r="D25" t="str">
            <v xml:space="preserve">Sigurimi dhe mbeshtetja financiare te ushtarakeve </v>
          </cell>
          <cell r="E25">
            <v>0</v>
          </cell>
          <cell r="F25">
            <v>0</v>
          </cell>
          <cell r="G25">
            <v>0</v>
          </cell>
        </row>
        <row r="26">
          <cell r="D26" t="str">
            <v>TRANSFERTA TE BRENDESHME PER PERBALLIMIN E PENSIONEVE TE PARAKOHESHME TE USHTARAKEVE.</v>
          </cell>
          <cell r="E26">
            <v>0</v>
          </cell>
          <cell r="F26">
            <v>0</v>
          </cell>
          <cell r="G26">
            <v>0</v>
          </cell>
        </row>
        <row r="27">
          <cell r="D27" t="str">
            <v>Numër ushtarakësh që përfitojnë trajtim</v>
          </cell>
          <cell r="E27">
            <v>0</v>
          </cell>
          <cell r="F27">
            <v>0</v>
          </cell>
          <cell r="G27">
            <v>0</v>
          </cell>
        </row>
        <row r="31">
          <cell r="G31">
            <v>5200000</v>
          </cell>
        </row>
        <row r="32">
          <cell r="G32">
            <v>189.18722258604382</v>
          </cell>
        </row>
        <row r="33">
          <cell r="D33" t="str">
            <v>…</v>
          </cell>
          <cell r="E33">
            <v>-1.7033227559543396E-2</v>
          </cell>
          <cell r="F33">
            <v>9.8330241187383205E-3</v>
          </cell>
          <cell r="G33">
            <v>9.9577438912363814E-3</v>
          </cell>
        </row>
        <row r="34">
          <cell r="D34" t="str">
            <v>…</v>
          </cell>
          <cell r="E34">
            <v>1.7167209423873286E-2</v>
          </cell>
          <cell r="F34">
            <v>0</v>
          </cell>
          <cell r="G34">
            <v>2.7667984189723382E-2</v>
          </cell>
        </row>
        <row r="35">
          <cell r="D35" t="str">
            <v>…</v>
          </cell>
          <cell r="E35">
            <v>3.4793075353407588E-2</v>
          </cell>
          <cell r="F35">
            <v>-9.7372772368179428E-3</v>
          </cell>
          <cell r="G35">
            <v>1.7535625035411506E-2</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SIONI"/>
      <sheetName val="Formati.2.1sipas tavaneve"/>
      <sheetName val="ISSH"/>
    </sheetNames>
    <sheetDataSet>
      <sheetData sheetId="0"/>
      <sheetData sheetId="1"/>
      <sheetData sheetId="2">
        <row r="13">
          <cell r="D13">
            <v>27775.531999999999</v>
          </cell>
          <cell r="E13">
            <v>28053.287319999999</v>
          </cell>
          <cell r="F13">
            <v>28333.820193200001</v>
          </cell>
          <cell r="G13">
            <v>28617.158395132003</v>
          </cell>
        </row>
        <row r="50">
          <cell r="D50">
            <v>233.17272</v>
          </cell>
          <cell r="E50">
            <v>234.87173999999999</v>
          </cell>
          <cell r="F50">
            <v>233.93225303999998</v>
          </cell>
          <cell r="G50">
            <v>232.99652402783997</v>
          </cell>
        </row>
        <row r="87">
          <cell r="D87">
            <v>455.08800000000002</v>
          </cell>
          <cell r="E87">
            <v>409.68180000000001</v>
          </cell>
          <cell r="F87">
            <v>405.58498200000002</v>
          </cell>
          <cell r="G87">
            <v>401.52913218000003</v>
          </cell>
        </row>
        <row r="124">
          <cell r="D124">
            <v>60.756244000000002</v>
          </cell>
          <cell r="E124">
            <v>59.401500000000006</v>
          </cell>
          <cell r="F124">
            <v>58.807485000000007</v>
          </cell>
          <cell r="G124">
            <v>58.219410150000009</v>
          </cell>
        </row>
        <row r="161">
          <cell r="D161">
            <v>9212</v>
          </cell>
          <cell r="E161">
            <v>9304.1196719959389</v>
          </cell>
          <cell r="F161">
            <v>9397.1608687158987</v>
          </cell>
          <cell r="G161">
            <v>9491.1324774030581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41"/>
  <sheetViews>
    <sheetView tabSelected="1" workbookViewId="0">
      <selection activeCell="J8" sqref="J8"/>
    </sheetView>
  </sheetViews>
  <sheetFormatPr defaultRowHeight="12.75"/>
  <cols>
    <col min="1" max="1" width="25.85546875" style="73" customWidth="1"/>
    <col min="2" max="2" width="10.140625" style="213" customWidth="1"/>
    <col min="3" max="7" width="14.85546875" style="73" customWidth="1"/>
    <col min="8" max="8" width="9.140625" style="73"/>
    <col min="9" max="9" width="63.85546875" style="73" customWidth="1"/>
    <col min="10" max="256" width="9.140625" style="73"/>
    <col min="257" max="257" width="23.5703125" style="73" customWidth="1"/>
    <col min="258" max="258" width="10.140625" style="73" customWidth="1"/>
    <col min="259" max="260" width="9.140625" style="73"/>
    <col min="261" max="261" width="16.140625" style="73" customWidth="1"/>
    <col min="262" max="262" width="10.28515625" style="73" customWidth="1"/>
    <col min="263" max="263" width="25.42578125" style="73" customWidth="1"/>
    <col min="264" max="512" width="9.140625" style="73"/>
    <col min="513" max="513" width="23.5703125" style="73" customWidth="1"/>
    <col min="514" max="514" width="10.140625" style="73" customWidth="1"/>
    <col min="515" max="516" width="9.140625" style="73"/>
    <col min="517" max="517" width="16.140625" style="73" customWidth="1"/>
    <col min="518" max="518" width="10.28515625" style="73" customWidth="1"/>
    <col min="519" max="519" width="25.42578125" style="73" customWidth="1"/>
    <col min="520" max="768" width="9.140625" style="73"/>
    <col min="769" max="769" width="23.5703125" style="73" customWidth="1"/>
    <col min="770" max="770" width="10.140625" style="73" customWidth="1"/>
    <col min="771" max="772" width="9.140625" style="73"/>
    <col min="773" max="773" width="16.140625" style="73" customWidth="1"/>
    <col min="774" max="774" width="10.28515625" style="73" customWidth="1"/>
    <col min="775" max="775" width="25.42578125" style="73" customWidth="1"/>
    <col min="776" max="1024" width="9.140625" style="73"/>
    <col min="1025" max="1025" width="23.5703125" style="73" customWidth="1"/>
    <col min="1026" max="1026" width="10.140625" style="73" customWidth="1"/>
    <col min="1027" max="1028" width="9.140625" style="73"/>
    <col min="1029" max="1029" width="16.140625" style="73" customWidth="1"/>
    <col min="1030" max="1030" width="10.28515625" style="73" customWidth="1"/>
    <col min="1031" max="1031" width="25.42578125" style="73" customWidth="1"/>
    <col min="1032" max="1280" width="9.140625" style="73"/>
    <col min="1281" max="1281" width="23.5703125" style="73" customWidth="1"/>
    <col min="1282" max="1282" width="10.140625" style="73" customWidth="1"/>
    <col min="1283" max="1284" width="9.140625" style="73"/>
    <col min="1285" max="1285" width="16.140625" style="73" customWidth="1"/>
    <col min="1286" max="1286" width="10.28515625" style="73" customWidth="1"/>
    <col min="1287" max="1287" width="25.42578125" style="73" customWidth="1"/>
    <col min="1288" max="1536" width="9.140625" style="73"/>
    <col min="1537" max="1537" width="23.5703125" style="73" customWidth="1"/>
    <col min="1538" max="1538" width="10.140625" style="73" customWidth="1"/>
    <col min="1539" max="1540" width="9.140625" style="73"/>
    <col min="1541" max="1541" width="16.140625" style="73" customWidth="1"/>
    <col min="1542" max="1542" width="10.28515625" style="73" customWidth="1"/>
    <col min="1543" max="1543" width="25.42578125" style="73" customWidth="1"/>
    <col min="1544" max="1792" width="9.140625" style="73"/>
    <col min="1793" max="1793" width="23.5703125" style="73" customWidth="1"/>
    <col min="1794" max="1794" width="10.140625" style="73" customWidth="1"/>
    <col min="1795" max="1796" width="9.140625" style="73"/>
    <col min="1797" max="1797" width="16.140625" style="73" customWidth="1"/>
    <col min="1798" max="1798" width="10.28515625" style="73" customWidth="1"/>
    <col min="1799" max="1799" width="25.42578125" style="73" customWidth="1"/>
    <col min="1800" max="2048" width="9.140625" style="73"/>
    <col min="2049" max="2049" width="23.5703125" style="73" customWidth="1"/>
    <col min="2050" max="2050" width="10.140625" style="73" customWidth="1"/>
    <col min="2051" max="2052" width="9.140625" style="73"/>
    <col min="2053" max="2053" width="16.140625" style="73" customWidth="1"/>
    <col min="2054" max="2054" width="10.28515625" style="73" customWidth="1"/>
    <col min="2055" max="2055" width="25.42578125" style="73" customWidth="1"/>
    <col min="2056" max="2304" width="9.140625" style="73"/>
    <col min="2305" max="2305" width="23.5703125" style="73" customWidth="1"/>
    <col min="2306" max="2306" width="10.140625" style="73" customWidth="1"/>
    <col min="2307" max="2308" width="9.140625" style="73"/>
    <col min="2309" max="2309" width="16.140625" style="73" customWidth="1"/>
    <col min="2310" max="2310" width="10.28515625" style="73" customWidth="1"/>
    <col min="2311" max="2311" width="25.42578125" style="73" customWidth="1"/>
    <col min="2312" max="2560" width="9.140625" style="73"/>
    <col min="2561" max="2561" width="23.5703125" style="73" customWidth="1"/>
    <col min="2562" max="2562" width="10.140625" style="73" customWidth="1"/>
    <col min="2563" max="2564" width="9.140625" style="73"/>
    <col min="2565" max="2565" width="16.140625" style="73" customWidth="1"/>
    <col min="2566" max="2566" width="10.28515625" style="73" customWidth="1"/>
    <col min="2567" max="2567" width="25.42578125" style="73" customWidth="1"/>
    <col min="2568" max="2816" width="9.140625" style="73"/>
    <col min="2817" max="2817" width="23.5703125" style="73" customWidth="1"/>
    <col min="2818" max="2818" width="10.140625" style="73" customWidth="1"/>
    <col min="2819" max="2820" width="9.140625" style="73"/>
    <col min="2821" max="2821" width="16.140625" style="73" customWidth="1"/>
    <col min="2822" max="2822" width="10.28515625" style="73" customWidth="1"/>
    <col min="2823" max="2823" width="25.42578125" style="73" customWidth="1"/>
    <col min="2824" max="3072" width="9.140625" style="73"/>
    <col min="3073" max="3073" width="23.5703125" style="73" customWidth="1"/>
    <col min="3074" max="3074" width="10.140625" style="73" customWidth="1"/>
    <col min="3075" max="3076" width="9.140625" style="73"/>
    <col min="3077" max="3077" width="16.140625" style="73" customWidth="1"/>
    <col min="3078" max="3078" width="10.28515625" style="73" customWidth="1"/>
    <col min="3079" max="3079" width="25.42578125" style="73" customWidth="1"/>
    <col min="3080" max="3328" width="9.140625" style="73"/>
    <col min="3329" max="3329" width="23.5703125" style="73" customWidth="1"/>
    <col min="3330" max="3330" width="10.140625" style="73" customWidth="1"/>
    <col min="3331" max="3332" width="9.140625" style="73"/>
    <col min="3333" max="3333" width="16.140625" style="73" customWidth="1"/>
    <col min="3334" max="3334" width="10.28515625" style="73" customWidth="1"/>
    <col min="3335" max="3335" width="25.42578125" style="73" customWidth="1"/>
    <col min="3336" max="3584" width="9.140625" style="73"/>
    <col min="3585" max="3585" width="23.5703125" style="73" customWidth="1"/>
    <col min="3586" max="3586" width="10.140625" style="73" customWidth="1"/>
    <col min="3587" max="3588" width="9.140625" style="73"/>
    <col min="3589" max="3589" width="16.140625" style="73" customWidth="1"/>
    <col min="3590" max="3590" width="10.28515625" style="73" customWidth="1"/>
    <col min="3591" max="3591" width="25.42578125" style="73" customWidth="1"/>
    <col min="3592" max="3840" width="9.140625" style="73"/>
    <col min="3841" max="3841" width="23.5703125" style="73" customWidth="1"/>
    <col min="3842" max="3842" width="10.140625" style="73" customWidth="1"/>
    <col min="3843" max="3844" width="9.140625" style="73"/>
    <col min="3845" max="3845" width="16.140625" style="73" customWidth="1"/>
    <col min="3846" max="3846" width="10.28515625" style="73" customWidth="1"/>
    <col min="3847" max="3847" width="25.42578125" style="73" customWidth="1"/>
    <col min="3848" max="4096" width="9.140625" style="73"/>
    <col min="4097" max="4097" width="23.5703125" style="73" customWidth="1"/>
    <col min="4098" max="4098" width="10.140625" style="73" customWidth="1"/>
    <col min="4099" max="4100" width="9.140625" style="73"/>
    <col min="4101" max="4101" width="16.140625" style="73" customWidth="1"/>
    <col min="4102" max="4102" width="10.28515625" style="73" customWidth="1"/>
    <col min="4103" max="4103" width="25.42578125" style="73" customWidth="1"/>
    <col min="4104" max="4352" width="9.140625" style="73"/>
    <col min="4353" max="4353" width="23.5703125" style="73" customWidth="1"/>
    <col min="4354" max="4354" width="10.140625" style="73" customWidth="1"/>
    <col min="4355" max="4356" width="9.140625" style="73"/>
    <col min="4357" max="4357" width="16.140625" style="73" customWidth="1"/>
    <col min="4358" max="4358" width="10.28515625" style="73" customWidth="1"/>
    <col min="4359" max="4359" width="25.42578125" style="73" customWidth="1"/>
    <col min="4360" max="4608" width="9.140625" style="73"/>
    <col min="4609" max="4609" width="23.5703125" style="73" customWidth="1"/>
    <col min="4610" max="4610" width="10.140625" style="73" customWidth="1"/>
    <col min="4611" max="4612" width="9.140625" style="73"/>
    <col min="4613" max="4613" width="16.140625" style="73" customWidth="1"/>
    <col min="4614" max="4614" width="10.28515625" style="73" customWidth="1"/>
    <col min="4615" max="4615" width="25.42578125" style="73" customWidth="1"/>
    <col min="4616" max="4864" width="9.140625" style="73"/>
    <col min="4865" max="4865" width="23.5703125" style="73" customWidth="1"/>
    <col min="4866" max="4866" width="10.140625" style="73" customWidth="1"/>
    <col min="4867" max="4868" width="9.140625" style="73"/>
    <col min="4869" max="4869" width="16.140625" style="73" customWidth="1"/>
    <col min="4870" max="4870" width="10.28515625" style="73" customWidth="1"/>
    <col min="4871" max="4871" width="25.42578125" style="73" customWidth="1"/>
    <col min="4872" max="5120" width="9.140625" style="73"/>
    <col min="5121" max="5121" width="23.5703125" style="73" customWidth="1"/>
    <col min="5122" max="5122" width="10.140625" style="73" customWidth="1"/>
    <col min="5123" max="5124" width="9.140625" style="73"/>
    <col min="5125" max="5125" width="16.140625" style="73" customWidth="1"/>
    <col min="5126" max="5126" width="10.28515625" style="73" customWidth="1"/>
    <col min="5127" max="5127" width="25.42578125" style="73" customWidth="1"/>
    <col min="5128" max="5376" width="9.140625" style="73"/>
    <col min="5377" max="5377" width="23.5703125" style="73" customWidth="1"/>
    <col min="5378" max="5378" width="10.140625" style="73" customWidth="1"/>
    <col min="5379" max="5380" width="9.140625" style="73"/>
    <col min="5381" max="5381" width="16.140625" style="73" customWidth="1"/>
    <col min="5382" max="5382" width="10.28515625" style="73" customWidth="1"/>
    <col min="5383" max="5383" width="25.42578125" style="73" customWidth="1"/>
    <col min="5384" max="5632" width="9.140625" style="73"/>
    <col min="5633" max="5633" width="23.5703125" style="73" customWidth="1"/>
    <col min="5634" max="5634" width="10.140625" style="73" customWidth="1"/>
    <col min="5635" max="5636" width="9.140625" style="73"/>
    <col min="5637" max="5637" width="16.140625" style="73" customWidth="1"/>
    <col min="5638" max="5638" width="10.28515625" style="73" customWidth="1"/>
    <col min="5639" max="5639" width="25.42578125" style="73" customWidth="1"/>
    <col min="5640" max="5888" width="9.140625" style="73"/>
    <col min="5889" max="5889" width="23.5703125" style="73" customWidth="1"/>
    <col min="5890" max="5890" width="10.140625" style="73" customWidth="1"/>
    <col min="5891" max="5892" width="9.140625" style="73"/>
    <col min="5893" max="5893" width="16.140625" style="73" customWidth="1"/>
    <col min="5894" max="5894" width="10.28515625" style="73" customWidth="1"/>
    <col min="5895" max="5895" width="25.42578125" style="73" customWidth="1"/>
    <col min="5896" max="6144" width="9.140625" style="73"/>
    <col min="6145" max="6145" width="23.5703125" style="73" customWidth="1"/>
    <col min="6146" max="6146" width="10.140625" style="73" customWidth="1"/>
    <col min="6147" max="6148" width="9.140625" style="73"/>
    <col min="6149" max="6149" width="16.140625" style="73" customWidth="1"/>
    <col min="6150" max="6150" width="10.28515625" style="73" customWidth="1"/>
    <col min="6151" max="6151" width="25.42578125" style="73" customWidth="1"/>
    <col min="6152" max="6400" width="9.140625" style="73"/>
    <col min="6401" max="6401" width="23.5703125" style="73" customWidth="1"/>
    <col min="6402" max="6402" width="10.140625" style="73" customWidth="1"/>
    <col min="6403" max="6404" width="9.140625" style="73"/>
    <col min="6405" max="6405" width="16.140625" style="73" customWidth="1"/>
    <col min="6406" max="6406" width="10.28515625" style="73" customWidth="1"/>
    <col min="6407" max="6407" width="25.42578125" style="73" customWidth="1"/>
    <col min="6408" max="6656" width="9.140625" style="73"/>
    <col min="6657" max="6657" width="23.5703125" style="73" customWidth="1"/>
    <col min="6658" max="6658" width="10.140625" style="73" customWidth="1"/>
    <col min="6659" max="6660" width="9.140625" style="73"/>
    <col min="6661" max="6661" width="16.140625" style="73" customWidth="1"/>
    <col min="6662" max="6662" width="10.28515625" style="73" customWidth="1"/>
    <col min="6663" max="6663" width="25.42578125" style="73" customWidth="1"/>
    <col min="6664" max="6912" width="9.140625" style="73"/>
    <col min="6913" max="6913" width="23.5703125" style="73" customWidth="1"/>
    <col min="6914" max="6914" width="10.140625" style="73" customWidth="1"/>
    <col min="6915" max="6916" width="9.140625" style="73"/>
    <col min="6917" max="6917" width="16.140625" style="73" customWidth="1"/>
    <col min="6918" max="6918" width="10.28515625" style="73" customWidth="1"/>
    <col min="6919" max="6919" width="25.42578125" style="73" customWidth="1"/>
    <col min="6920" max="7168" width="9.140625" style="73"/>
    <col min="7169" max="7169" width="23.5703125" style="73" customWidth="1"/>
    <col min="7170" max="7170" width="10.140625" style="73" customWidth="1"/>
    <col min="7171" max="7172" width="9.140625" style="73"/>
    <col min="7173" max="7173" width="16.140625" style="73" customWidth="1"/>
    <col min="7174" max="7174" width="10.28515625" style="73" customWidth="1"/>
    <col min="7175" max="7175" width="25.42578125" style="73" customWidth="1"/>
    <col min="7176" max="7424" width="9.140625" style="73"/>
    <col min="7425" max="7425" width="23.5703125" style="73" customWidth="1"/>
    <col min="7426" max="7426" width="10.140625" style="73" customWidth="1"/>
    <col min="7427" max="7428" width="9.140625" style="73"/>
    <col min="7429" max="7429" width="16.140625" style="73" customWidth="1"/>
    <col min="7430" max="7430" width="10.28515625" style="73" customWidth="1"/>
    <col min="7431" max="7431" width="25.42578125" style="73" customWidth="1"/>
    <col min="7432" max="7680" width="9.140625" style="73"/>
    <col min="7681" max="7681" width="23.5703125" style="73" customWidth="1"/>
    <col min="7682" max="7682" width="10.140625" style="73" customWidth="1"/>
    <col min="7683" max="7684" width="9.140625" style="73"/>
    <col min="7685" max="7685" width="16.140625" style="73" customWidth="1"/>
    <col min="7686" max="7686" width="10.28515625" style="73" customWidth="1"/>
    <col min="7687" max="7687" width="25.42578125" style="73" customWidth="1"/>
    <col min="7688" max="7936" width="9.140625" style="73"/>
    <col min="7937" max="7937" width="23.5703125" style="73" customWidth="1"/>
    <col min="7938" max="7938" width="10.140625" style="73" customWidth="1"/>
    <col min="7939" max="7940" width="9.140625" style="73"/>
    <col min="7941" max="7941" width="16.140625" style="73" customWidth="1"/>
    <col min="7942" max="7942" width="10.28515625" style="73" customWidth="1"/>
    <col min="7943" max="7943" width="25.42578125" style="73" customWidth="1"/>
    <col min="7944" max="8192" width="9.140625" style="73"/>
    <col min="8193" max="8193" width="23.5703125" style="73" customWidth="1"/>
    <col min="8194" max="8194" width="10.140625" style="73" customWidth="1"/>
    <col min="8195" max="8196" width="9.140625" style="73"/>
    <col min="8197" max="8197" width="16.140625" style="73" customWidth="1"/>
    <col min="8198" max="8198" width="10.28515625" style="73" customWidth="1"/>
    <col min="8199" max="8199" width="25.42578125" style="73" customWidth="1"/>
    <col min="8200" max="8448" width="9.140625" style="73"/>
    <col min="8449" max="8449" width="23.5703125" style="73" customWidth="1"/>
    <col min="8450" max="8450" width="10.140625" style="73" customWidth="1"/>
    <col min="8451" max="8452" width="9.140625" style="73"/>
    <col min="8453" max="8453" width="16.140625" style="73" customWidth="1"/>
    <col min="8454" max="8454" width="10.28515625" style="73" customWidth="1"/>
    <col min="8455" max="8455" width="25.42578125" style="73" customWidth="1"/>
    <col min="8456" max="8704" width="9.140625" style="73"/>
    <col min="8705" max="8705" width="23.5703125" style="73" customWidth="1"/>
    <col min="8706" max="8706" width="10.140625" style="73" customWidth="1"/>
    <col min="8707" max="8708" width="9.140625" style="73"/>
    <col min="8709" max="8709" width="16.140625" style="73" customWidth="1"/>
    <col min="8710" max="8710" width="10.28515625" style="73" customWidth="1"/>
    <col min="8711" max="8711" width="25.42578125" style="73" customWidth="1"/>
    <col min="8712" max="8960" width="9.140625" style="73"/>
    <col min="8961" max="8961" width="23.5703125" style="73" customWidth="1"/>
    <col min="8962" max="8962" width="10.140625" style="73" customWidth="1"/>
    <col min="8963" max="8964" width="9.140625" style="73"/>
    <col min="8965" max="8965" width="16.140625" style="73" customWidth="1"/>
    <col min="8966" max="8966" width="10.28515625" style="73" customWidth="1"/>
    <col min="8967" max="8967" width="25.42578125" style="73" customWidth="1"/>
    <col min="8968" max="9216" width="9.140625" style="73"/>
    <col min="9217" max="9217" width="23.5703125" style="73" customWidth="1"/>
    <col min="9218" max="9218" width="10.140625" style="73" customWidth="1"/>
    <col min="9219" max="9220" width="9.140625" style="73"/>
    <col min="9221" max="9221" width="16.140625" style="73" customWidth="1"/>
    <col min="9222" max="9222" width="10.28515625" style="73" customWidth="1"/>
    <col min="9223" max="9223" width="25.42578125" style="73" customWidth="1"/>
    <col min="9224" max="9472" width="9.140625" style="73"/>
    <col min="9473" max="9473" width="23.5703125" style="73" customWidth="1"/>
    <col min="9474" max="9474" width="10.140625" style="73" customWidth="1"/>
    <col min="9475" max="9476" width="9.140625" style="73"/>
    <col min="9477" max="9477" width="16.140625" style="73" customWidth="1"/>
    <col min="9478" max="9478" width="10.28515625" style="73" customWidth="1"/>
    <col min="9479" max="9479" width="25.42578125" style="73" customWidth="1"/>
    <col min="9480" max="9728" width="9.140625" style="73"/>
    <col min="9729" max="9729" width="23.5703125" style="73" customWidth="1"/>
    <col min="9730" max="9730" width="10.140625" style="73" customWidth="1"/>
    <col min="9731" max="9732" width="9.140625" style="73"/>
    <col min="9733" max="9733" width="16.140625" style="73" customWidth="1"/>
    <col min="9734" max="9734" width="10.28515625" style="73" customWidth="1"/>
    <col min="9735" max="9735" width="25.42578125" style="73" customWidth="1"/>
    <col min="9736" max="9984" width="9.140625" style="73"/>
    <col min="9985" max="9985" width="23.5703125" style="73" customWidth="1"/>
    <col min="9986" max="9986" width="10.140625" style="73" customWidth="1"/>
    <col min="9987" max="9988" width="9.140625" style="73"/>
    <col min="9989" max="9989" width="16.140625" style="73" customWidth="1"/>
    <col min="9990" max="9990" width="10.28515625" style="73" customWidth="1"/>
    <col min="9991" max="9991" width="25.42578125" style="73" customWidth="1"/>
    <col min="9992" max="10240" width="9.140625" style="73"/>
    <col min="10241" max="10241" width="23.5703125" style="73" customWidth="1"/>
    <col min="10242" max="10242" width="10.140625" style="73" customWidth="1"/>
    <col min="10243" max="10244" width="9.140625" style="73"/>
    <col min="10245" max="10245" width="16.140625" style="73" customWidth="1"/>
    <col min="10246" max="10246" width="10.28515625" style="73" customWidth="1"/>
    <col min="10247" max="10247" width="25.42578125" style="73" customWidth="1"/>
    <col min="10248" max="10496" width="9.140625" style="73"/>
    <col min="10497" max="10497" width="23.5703125" style="73" customWidth="1"/>
    <col min="10498" max="10498" width="10.140625" style="73" customWidth="1"/>
    <col min="10499" max="10500" width="9.140625" style="73"/>
    <col min="10501" max="10501" width="16.140625" style="73" customWidth="1"/>
    <col min="10502" max="10502" width="10.28515625" style="73" customWidth="1"/>
    <col min="10503" max="10503" width="25.42578125" style="73" customWidth="1"/>
    <col min="10504" max="10752" width="9.140625" style="73"/>
    <col min="10753" max="10753" width="23.5703125" style="73" customWidth="1"/>
    <col min="10754" max="10754" width="10.140625" style="73" customWidth="1"/>
    <col min="10755" max="10756" width="9.140625" style="73"/>
    <col min="10757" max="10757" width="16.140625" style="73" customWidth="1"/>
    <col min="10758" max="10758" width="10.28515625" style="73" customWidth="1"/>
    <col min="10759" max="10759" width="25.42578125" style="73" customWidth="1"/>
    <col min="10760" max="11008" width="9.140625" style="73"/>
    <col min="11009" max="11009" width="23.5703125" style="73" customWidth="1"/>
    <col min="11010" max="11010" width="10.140625" style="73" customWidth="1"/>
    <col min="11011" max="11012" width="9.140625" style="73"/>
    <col min="11013" max="11013" width="16.140625" style="73" customWidth="1"/>
    <col min="11014" max="11014" width="10.28515625" style="73" customWidth="1"/>
    <col min="11015" max="11015" width="25.42578125" style="73" customWidth="1"/>
    <col min="11016" max="11264" width="9.140625" style="73"/>
    <col min="11265" max="11265" width="23.5703125" style="73" customWidth="1"/>
    <col min="11266" max="11266" width="10.140625" style="73" customWidth="1"/>
    <col min="11267" max="11268" width="9.140625" style="73"/>
    <col min="11269" max="11269" width="16.140625" style="73" customWidth="1"/>
    <col min="11270" max="11270" width="10.28515625" style="73" customWidth="1"/>
    <col min="11271" max="11271" width="25.42578125" style="73" customWidth="1"/>
    <col min="11272" max="11520" width="9.140625" style="73"/>
    <col min="11521" max="11521" width="23.5703125" style="73" customWidth="1"/>
    <col min="11522" max="11522" width="10.140625" style="73" customWidth="1"/>
    <col min="11523" max="11524" width="9.140625" style="73"/>
    <col min="11525" max="11525" width="16.140625" style="73" customWidth="1"/>
    <col min="11526" max="11526" width="10.28515625" style="73" customWidth="1"/>
    <col min="11527" max="11527" width="25.42578125" style="73" customWidth="1"/>
    <col min="11528" max="11776" width="9.140625" style="73"/>
    <col min="11777" max="11777" width="23.5703125" style="73" customWidth="1"/>
    <col min="11778" max="11778" width="10.140625" style="73" customWidth="1"/>
    <col min="11779" max="11780" width="9.140625" style="73"/>
    <col min="11781" max="11781" width="16.140625" style="73" customWidth="1"/>
    <col min="11782" max="11782" width="10.28515625" style="73" customWidth="1"/>
    <col min="11783" max="11783" width="25.42578125" style="73" customWidth="1"/>
    <col min="11784" max="12032" width="9.140625" style="73"/>
    <col min="12033" max="12033" width="23.5703125" style="73" customWidth="1"/>
    <col min="12034" max="12034" width="10.140625" style="73" customWidth="1"/>
    <col min="12035" max="12036" width="9.140625" style="73"/>
    <col min="12037" max="12037" width="16.140625" style="73" customWidth="1"/>
    <col min="12038" max="12038" width="10.28515625" style="73" customWidth="1"/>
    <col min="12039" max="12039" width="25.42578125" style="73" customWidth="1"/>
    <col min="12040" max="12288" width="9.140625" style="73"/>
    <col min="12289" max="12289" width="23.5703125" style="73" customWidth="1"/>
    <col min="12290" max="12290" width="10.140625" style="73" customWidth="1"/>
    <col min="12291" max="12292" width="9.140625" style="73"/>
    <col min="12293" max="12293" width="16.140625" style="73" customWidth="1"/>
    <col min="12294" max="12294" width="10.28515625" style="73" customWidth="1"/>
    <col min="12295" max="12295" width="25.42578125" style="73" customWidth="1"/>
    <col min="12296" max="12544" width="9.140625" style="73"/>
    <col min="12545" max="12545" width="23.5703125" style="73" customWidth="1"/>
    <col min="12546" max="12546" width="10.140625" style="73" customWidth="1"/>
    <col min="12547" max="12548" width="9.140625" style="73"/>
    <col min="12549" max="12549" width="16.140625" style="73" customWidth="1"/>
    <col min="12550" max="12550" width="10.28515625" style="73" customWidth="1"/>
    <col min="12551" max="12551" width="25.42578125" style="73" customWidth="1"/>
    <col min="12552" max="12800" width="9.140625" style="73"/>
    <col min="12801" max="12801" width="23.5703125" style="73" customWidth="1"/>
    <col min="12802" max="12802" width="10.140625" style="73" customWidth="1"/>
    <col min="12803" max="12804" width="9.140625" style="73"/>
    <col min="12805" max="12805" width="16.140625" style="73" customWidth="1"/>
    <col min="12806" max="12806" width="10.28515625" style="73" customWidth="1"/>
    <col min="12807" max="12807" width="25.42578125" style="73" customWidth="1"/>
    <col min="12808" max="13056" width="9.140625" style="73"/>
    <col min="13057" max="13057" width="23.5703125" style="73" customWidth="1"/>
    <col min="13058" max="13058" width="10.140625" style="73" customWidth="1"/>
    <col min="13059" max="13060" width="9.140625" style="73"/>
    <col min="13061" max="13061" width="16.140625" style="73" customWidth="1"/>
    <col min="13062" max="13062" width="10.28515625" style="73" customWidth="1"/>
    <col min="13063" max="13063" width="25.42578125" style="73" customWidth="1"/>
    <col min="13064" max="13312" width="9.140625" style="73"/>
    <col min="13313" max="13313" width="23.5703125" style="73" customWidth="1"/>
    <col min="13314" max="13314" width="10.140625" style="73" customWidth="1"/>
    <col min="13315" max="13316" width="9.140625" style="73"/>
    <col min="13317" max="13317" width="16.140625" style="73" customWidth="1"/>
    <col min="13318" max="13318" width="10.28515625" style="73" customWidth="1"/>
    <col min="13319" max="13319" width="25.42578125" style="73" customWidth="1"/>
    <col min="13320" max="13568" width="9.140625" style="73"/>
    <col min="13569" max="13569" width="23.5703125" style="73" customWidth="1"/>
    <col min="13570" max="13570" width="10.140625" style="73" customWidth="1"/>
    <col min="13571" max="13572" width="9.140625" style="73"/>
    <col min="13573" max="13573" width="16.140625" style="73" customWidth="1"/>
    <col min="13574" max="13574" width="10.28515625" style="73" customWidth="1"/>
    <col min="13575" max="13575" width="25.42578125" style="73" customWidth="1"/>
    <col min="13576" max="13824" width="9.140625" style="73"/>
    <col min="13825" max="13825" width="23.5703125" style="73" customWidth="1"/>
    <col min="13826" max="13826" width="10.140625" style="73" customWidth="1"/>
    <col min="13827" max="13828" width="9.140625" style="73"/>
    <col min="13829" max="13829" width="16.140625" style="73" customWidth="1"/>
    <col min="13830" max="13830" width="10.28515625" style="73" customWidth="1"/>
    <col min="13831" max="13831" width="25.42578125" style="73" customWidth="1"/>
    <col min="13832" max="14080" width="9.140625" style="73"/>
    <col min="14081" max="14081" width="23.5703125" style="73" customWidth="1"/>
    <col min="14082" max="14082" width="10.140625" style="73" customWidth="1"/>
    <col min="14083" max="14084" width="9.140625" style="73"/>
    <col min="14085" max="14085" width="16.140625" style="73" customWidth="1"/>
    <col min="14086" max="14086" width="10.28515625" style="73" customWidth="1"/>
    <col min="14087" max="14087" width="25.42578125" style="73" customWidth="1"/>
    <col min="14088" max="14336" width="9.140625" style="73"/>
    <col min="14337" max="14337" width="23.5703125" style="73" customWidth="1"/>
    <col min="14338" max="14338" width="10.140625" style="73" customWidth="1"/>
    <col min="14339" max="14340" width="9.140625" style="73"/>
    <col min="14341" max="14341" width="16.140625" style="73" customWidth="1"/>
    <col min="14342" max="14342" width="10.28515625" style="73" customWidth="1"/>
    <col min="14343" max="14343" width="25.42578125" style="73" customWidth="1"/>
    <col min="14344" max="14592" width="9.140625" style="73"/>
    <col min="14593" max="14593" width="23.5703125" style="73" customWidth="1"/>
    <col min="14594" max="14594" width="10.140625" style="73" customWidth="1"/>
    <col min="14595" max="14596" width="9.140625" style="73"/>
    <col min="14597" max="14597" width="16.140625" style="73" customWidth="1"/>
    <col min="14598" max="14598" width="10.28515625" style="73" customWidth="1"/>
    <col min="14599" max="14599" width="25.42578125" style="73" customWidth="1"/>
    <col min="14600" max="14848" width="9.140625" style="73"/>
    <col min="14849" max="14849" width="23.5703125" style="73" customWidth="1"/>
    <col min="14850" max="14850" width="10.140625" style="73" customWidth="1"/>
    <col min="14851" max="14852" width="9.140625" style="73"/>
    <col min="14853" max="14853" width="16.140625" style="73" customWidth="1"/>
    <col min="14854" max="14854" width="10.28515625" style="73" customWidth="1"/>
    <col min="14855" max="14855" width="25.42578125" style="73" customWidth="1"/>
    <col min="14856" max="15104" width="9.140625" style="73"/>
    <col min="15105" max="15105" width="23.5703125" style="73" customWidth="1"/>
    <col min="15106" max="15106" width="10.140625" style="73" customWidth="1"/>
    <col min="15107" max="15108" width="9.140625" style="73"/>
    <col min="15109" max="15109" width="16.140625" style="73" customWidth="1"/>
    <col min="15110" max="15110" width="10.28515625" style="73" customWidth="1"/>
    <col min="15111" max="15111" width="25.42578125" style="73" customWidth="1"/>
    <col min="15112" max="15360" width="9.140625" style="73"/>
    <col min="15361" max="15361" width="23.5703125" style="73" customWidth="1"/>
    <col min="15362" max="15362" width="10.140625" style="73" customWidth="1"/>
    <col min="15363" max="15364" width="9.140625" style="73"/>
    <col min="15365" max="15365" width="16.140625" style="73" customWidth="1"/>
    <col min="15366" max="15366" width="10.28515625" style="73" customWidth="1"/>
    <col min="15367" max="15367" width="25.42578125" style="73" customWidth="1"/>
    <col min="15368" max="15616" width="9.140625" style="73"/>
    <col min="15617" max="15617" width="23.5703125" style="73" customWidth="1"/>
    <col min="15618" max="15618" width="10.140625" style="73" customWidth="1"/>
    <col min="15619" max="15620" width="9.140625" style="73"/>
    <col min="15621" max="15621" width="16.140625" style="73" customWidth="1"/>
    <col min="15622" max="15622" width="10.28515625" style="73" customWidth="1"/>
    <col min="15623" max="15623" width="25.42578125" style="73" customWidth="1"/>
    <col min="15624" max="15872" width="9.140625" style="73"/>
    <col min="15873" max="15873" width="23.5703125" style="73" customWidth="1"/>
    <col min="15874" max="15874" width="10.140625" style="73" customWidth="1"/>
    <col min="15875" max="15876" width="9.140625" style="73"/>
    <col min="15877" max="15877" width="16.140625" style="73" customWidth="1"/>
    <col min="15878" max="15878" width="10.28515625" style="73" customWidth="1"/>
    <col min="15879" max="15879" width="25.42578125" style="73" customWidth="1"/>
    <col min="15880" max="16128" width="9.140625" style="73"/>
    <col min="16129" max="16129" width="23.5703125" style="73" customWidth="1"/>
    <col min="16130" max="16130" width="10.140625" style="73" customWidth="1"/>
    <col min="16131" max="16132" width="9.140625" style="73"/>
    <col min="16133" max="16133" width="16.140625" style="73" customWidth="1"/>
    <col min="16134" max="16134" width="10.28515625" style="73" customWidth="1"/>
    <col min="16135" max="16135" width="25.42578125" style="73" customWidth="1"/>
    <col min="16136" max="16384" width="9.140625" style="73"/>
  </cols>
  <sheetData>
    <row r="1" spans="1:9">
      <c r="A1" s="71" t="s">
        <v>289</v>
      </c>
      <c r="B1" s="212"/>
      <c r="C1" s="72"/>
      <c r="D1" s="72"/>
    </row>
    <row r="2" spans="1:9" ht="13.5" thickBot="1"/>
    <row r="3" spans="1:9" ht="30" customHeight="1" thickBot="1">
      <c r="A3" s="74" t="s">
        <v>290</v>
      </c>
      <c r="B3" s="395" t="s">
        <v>291</v>
      </c>
      <c r="C3" s="396"/>
      <c r="D3" s="396"/>
      <c r="E3" s="396"/>
      <c r="F3" s="396"/>
      <c r="G3" s="397"/>
    </row>
    <row r="4" spans="1:9" ht="45" customHeight="1" thickBot="1">
      <c r="A4" s="75" t="s">
        <v>292</v>
      </c>
      <c r="B4" s="398" t="s">
        <v>293</v>
      </c>
      <c r="C4" s="399"/>
      <c r="D4" s="399"/>
      <c r="E4" s="399"/>
      <c r="F4" s="399"/>
      <c r="G4" s="400"/>
    </row>
    <row r="5" spans="1:9" ht="81" customHeight="1" thickBot="1">
      <c r="A5" s="75" t="s">
        <v>294</v>
      </c>
      <c r="B5" s="401" t="s">
        <v>304</v>
      </c>
      <c r="C5" s="402"/>
      <c r="D5" s="402"/>
      <c r="E5" s="402"/>
      <c r="F5" s="402"/>
      <c r="G5" s="403"/>
    </row>
    <row r="6" spans="1:9" ht="27" customHeight="1" thickBot="1">
      <c r="A6" s="74" t="s">
        <v>295</v>
      </c>
      <c r="B6" s="130" t="s">
        <v>4</v>
      </c>
      <c r="C6" s="404" t="s">
        <v>7</v>
      </c>
      <c r="D6" s="405"/>
      <c r="E6" s="405"/>
      <c r="F6" s="405"/>
      <c r="G6" s="406"/>
    </row>
    <row r="7" spans="1:9" ht="78" customHeight="1" thickBot="1">
      <c r="A7" s="75" t="s">
        <v>296</v>
      </c>
      <c r="B7" s="131" t="s">
        <v>140</v>
      </c>
      <c r="C7" s="407" t="s">
        <v>445</v>
      </c>
      <c r="D7" s="408"/>
      <c r="E7" s="408"/>
      <c r="F7" s="408"/>
      <c r="G7" s="409"/>
      <c r="I7" s="126"/>
    </row>
    <row r="8" spans="1:9" ht="79.5" customHeight="1" thickBot="1">
      <c r="A8" s="75" t="s">
        <v>297</v>
      </c>
      <c r="B8" s="131" t="s">
        <v>420</v>
      </c>
      <c r="C8" s="407" t="s">
        <v>105</v>
      </c>
      <c r="D8" s="408"/>
      <c r="E8" s="408"/>
      <c r="F8" s="408"/>
      <c r="G8" s="409"/>
      <c r="I8" s="126"/>
    </row>
    <row r="9" spans="1:9" ht="57.75" customHeight="1" thickBot="1">
      <c r="A9" s="75" t="s">
        <v>298</v>
      </c>
      <c r="B9" s="213">
        <v>2150</v>
      </c>
      <c r="C9" s="407" t="s">
        <v>111</v>
      </c>
      <c r="D9" s="408"/>
      <c r="E9" s="408"/>
      <c r="F9" s="408"/>
      <c r="G9" s="409"/>
      <c r="I9" s="126"/>
    </row>
    <row r="10" spans="1:9" ht="87.75" customHeight="1" thickBot="1">
      <c r="A10" s="75" t="s">
        <v>142</v>
      </c>
      <c r="B10" s="131" t="s">
        <v>427</v>
      </c>
      <c r="C10" s="410" t="s">
        <v>306</v>
      </c>
      <c r="D10" s="411"/>
      <c r="E10" s="411"/>
      <c r="F10" s="411"/>
      <c r="G10" s="412"/>
      <c r="I10" s="126"/>
    </row>
    <row r="11" spans="1:9" ht="75" customHeight="1" thickBot="1">
      <c r="A11" s="75" t="s">
        <v>299</v>
      </c>
      <c r="B11" s="131" t="s">
        <v>444</v>
      </c>
      <c r="C11" s="407" t="s">
        <v>300</v>
      </c>
      <c r="D11" s="408"/>
      <c r="E11" s="408"/>
      <c r="F11" s="408"/>
      <c r="G11" s="409"/>
      <c r="I11" s="126"/>
    </row>
    <row r="12" spans="1:9" ht="90" customHeight="1" thickBot="1">
      <c r="A12" s="75" t="s">
        <v>301</v>
      </c>
      <c r="B12" s="131" t="s">
        <v>188</v>
      </c>
      <c r="C12" s="407" t="s">
        <v>305</v>
      </c>
      <c r="D12" s="408"/>
      <c r="E12" s="408"/>
      <c r="F12" s="408"/>
      <c r="G12" s="409"/>
      <c r="I12" s="126"/>
    </row>
    <row r="13" spans="1:9" ht="90.75" customHeight="1" thickBot="1">
      <c r="A13" s="75" t="s">
        <v>302</v>
      </c>
      <c r="B13" s="131" t="s">
        <v>260</v>
      </c>
      <c r="C13" s="407" t="s">
        <v>51</v>
      </c>
      <c r="D13" s="408"/>
      <c r="E13" s="408"/>
      <c r="F13" s="408"/>
      <c r="G13" s="409"/>
      <c r="I13" s="126"/>
    </row>
    <row r="16" spans="1:9" ht="15" customHeight="1"/>
    <row r="20" ht="15" customHeight="1"/>
    <row r="22" ht="32.25" customHeight="1"/>
    <row r="23" ht="48" customHeight="1"/>
    <row r="24" ht="15" customHeight="1"/>
    <row r="31" ht="32.25" customHeight="1"/>
    <row r="32" ht="48" customHeight="1"/>
    <row r="40" ht="32.25" customHeight="1"/>
    <row r="41" ht="48" customHeight="1"/>
  </sheetData>
  <mergeCells count="11">
    <mergeCell ref="B3:G3"/>
    <mergeCell ref="B4:G4"/>
    <mergeCell ref="B5:G5"/>
    <mergeCell ref="C6:G6"/>
    <mergeCell ref="C7:G7"/>
    <mergeCell ref="C8:G8"/>
    <mergeCell ref="C9:G9"/>
    <mergeCell ref="C10:G10"/>
    <mergeCell ref="C11:G11"/>
    <mergeCell ref="C12:G12"/>
    <mergeCell ref="C13:G13"/>
  </mergeCells>
  <pageMargins left="0.7" right="0.7" top="0.75" bottom="0.75" header="0.3" footer="0.3"/>
  <pageSetup paperSize="9" scale="75" orientation="portrait" verticalDpi="2"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0"/>
  </sheetPr>
  <dimension ref="A1:F230"/>
  <sheetViews>
    <sheetView view="pageBreakPreview" zoomScale="120" zoomScaleNormal="170" zoomScaleSheetLayoutView="120" workbookViewId="0">
      <selection sqref="A1:E1"/>
    </sheetView>
  </sheetViews>
  <sheetFormatPr defaultRowHeight="15"/>
  <cols>
    <col min="1" max="1" width="28.5703125" style="28" customWidth="1"/>
    <col min="2" max="2" width="10.7109375" style="28" hidden="1" customWidth="1"/>
    <col min="3" max="3" width="9.140625" style="28" customWidth="1"/>
    <col min="4" max="4" width="10" style="28" customWidth="1"/>
    <col min="5" max="5" width="15.85546875" style="28" customWidth="1"/>
    <col min="6" max="16384" width="9.140625" style="28"/>
  </cols>
  <sheetData>
    <row r="1" spans="1:6">
      <c r="A1" s="431" t="s">
        <v>291</v>
      </c>
      <c r="B1" s="431"/>
      <c r="C1" s="431"/>
      <c r="D1" s="431"/>
      <c r="E1" s="431"/>
      <c r="F1" s="383"/>
    </row>
    <row r="2" spans="1:6" ht="18" customHeight="1">
      <c r="A2" s="431"/>
      <c r="B2" s="431"/>
      <c r="C2" s="431"/>
      <c r="D2" s="431"/>
      <c r="E2" s="431"/>
    </row>
    <row r="3" spans="1:6" ht="18" customHeight="1">
      <c r="A3" s="442" t="s">
        <v>190</v>
      </c>
      <c r="B3" s="442"/>
      <c r="C3" s="442"/>
      <c r="D3" s="442"/>
      <c r="E3" s="442"/>
    </row>
    <row r="4" spans="1:6" ht="15.75" thickBot="1"/>
    <row r="5" spans="1:6" ht="15.75" thickBot="1">
      <c r="A5" s="10" t="s">
        <v>21</v>
      </c>
      <c r="B5" s="432" t="s">
        <v>141</v>
      </c>
      <c r="C5" s="432"/>
      <c r="D5" s="432"/>
      <c r="E5" s="432"/>
    </row>
    <row r="6" spans="1:6" ht="15.75" thickBot="1">
      <c r="A6" s="10" t="s">
        <v>4</v>
      </c>
      <c r="B6" s="433" t="s">
        <v>140</v>
      </c>
      <c r="C6" s="434"/>
      <c r="D6" s="434"/>
      <c r="E6" s="435"/>
    </row>
    <row r="7" spans="1:6" ht="15.75" thickBot="1">
      <c r="A7" s="10" t="s">
        <v>26</v>
      </c>
      <c r="B7" s="436" t="s">
        <v>192</v>
      </c>
      <c r="C7" s="437"/>
      <c r="D7" s="437"/>
      <c r="E7" s="438"/>
    </row>
    <row r="8" spans="1:6" ht="15.75" thickBot="1">
      <c r="A8" s="439" t="s">
        <v>7</v>
      </c>
      <c r="B8" s="440"/>
      <c r="C8" s="440"/>
      <c r="D8" s="440"/>
      <c r="E8" s="441"/>
    </row>
    <row r="9" spans="1:6" ht="15.75" thickBot="1">
      <c r="A9" s="443" t="s">
        <v>139</v>
      </c>
      <c r="B9" s="444"/>
      <c r="C9" s="444"/>
      <c r="D9" s="444"/>
      <c r="E9" s="445"/>
    </row>
    <row r="10" spans="1:6" ht="16.5" customHeight="1" thickBot="1">
      <c r="A10" s="443"/>
      <c r="B10" s="444"/>
      <c r="C10" s="444"/>
      <c r="D10" s="444"/>
      <c r="E10" s="445"/>
    </row>
    <row r="11" spans="1:6" ht="15.75" thickBot="1">
      <c r="A11" s="443"/>
      <c r="B11" s="444"/>
      <c r="C11" s="444"/>
      <c r="D11" s="444"/>
      <c r="E11" s="445"/>
    </row>
    <row r="12" spans="1:6" ht="42.75" customHeight="1" thickBot="1">
      <c r="A12" s="9" t="s">
        <v>10</v>
      </c>
      <c r="B12" s="446" t="s">
        <v>138</v>
      </c>
      <c r="C12" s="447"/>
      <c r="D12" s="447"/>
      <c r="E12" s="448"/>
    </row>
    <row r="13" spans="1:6" ht="23.25" customHeight="1">
      <c r="A13" s="416" t="s">
        <v>11</v>
      </c>
      <c r="B13" s="29">
        <v>2019</v>
      </c>
      <c r="C13" s="29">
        <v>2020</v>
      </c>
      <c r="D13" s="29">
        <v>2021</v>
      </c>
      <c r="E13" s="29">
        <v>2022</v>
      </c>
    </row>
    <row r="14" spans="1:6" ht="15.75" thickBot="1">
      <c r="A14" s="417"/>
      <c r="B14" s="30" t="s">
        <v>5</v>
      </c>
      <c r="C14" s="30" t="s">
        <v>6</v>
      </c>
      <c r="D14" s="30" t="s">
        <v>6</v>
      </c>
      <c r="E14" s="30" t="s">
        <v>6</v>
      </c>
    </row>
    <row r="15" spans="1:6" ht="34.5" thickBot="1">
      <c r="A15" s="39" t="s">
        <v>137</v>
      </c>
      <c r="B15" s="45">
        <v>1</v>
      </c>
      <c r="C15" s="45">
        <v>1</v>
      </c>
      <c r="D15" s="45">
        <v>1</v>
      </c>
      <c r="E15" s="45">
        <v>1</v>
      </c>
    </row>
    <row r="16" spans="1:6" ht="23.25" thickBot="1">
      <c r="A16" s="125" t="s">
        <v>136</v>
      </c>
      <c r="B16" s="45">
        <v>0.4</v>
      </c>
      <c r="C16" s="45">
        <v>0.4</v>
      </c>
      <c r="D16" s="45">
        <v>0.4</v>
      </c>
      <c r="E16" s="45">
        <v>0.4</v>
      </c>
    </row>
    <row r="17" spans="1:5" ht="23.25" thickBot="1">
      <c r="A17" s="125" t="s">
        <v>135</v>
      </c>
      <c r="B17" s="45">
        <v>0.3</v>
      </c>
      <c r="C17" s="45">
        <v>0.3</v>
      </c>
      <c r="D17" s="45">
        <v>0.3</v>
      </c>
      <c r="E17" s="45">
        <v>0.3</v>
      </c>
    </row>
    <row r="18" spans="1:5" ht="24.75" customHeight="1" thickBot="1">
      <c r="A18" s="8" t="s">
        <v>12</v>
      </c>
      <c r="B18" s="461" t="s">
        <v>134</v>
      </c>
      <c r="C18" s="462"/>
      <c r="D18" s="462"/>
      <c r="E18" s="463"/>
    </row>
    <row r="19" spans="1:5" ht="23.25" customHeight="1" thickBot="1">
      <c r="A19" s="458" t="s">
        <v>13</v>
      </c>
      <c r="B19" s="459"/>
      <c r="C19" s="459"/>
      <c r="D19" s="459"/>
      <c r="E19" s="460"/>
    </row>
    <row r="20" spans="1:5">
      <c r="A20" s="416" t="s">
        <v>133</v>
      </c>
      <c r="B20" s="29">
        <v>2019</v>
      </c>
      <c r="C20" s="29">
        <v>2020</v>
      </c>
      <c r="D20" s="29">
        <v>2021</v>
      </c>
      <c r="E20" s="29">
        <v>2022</v>
      </c>
    </row>
    <row r="21" spans="1:5" ht="15.75" thickBot="1">
      <c r="A21" s="417"/>
      <c r="B21" s="30" t="s">
        <v>5</v>
      </c>
      <c r="C21" s="30" t="s">
        <v>6</v>
      </c>
      <c r="D21" s="30" t="s">
        <v>6</v>
      </c>
      <c r="E21" s="30" t="s">
        <v>6</v>
      </c>
    </row>
    <row r="22" spans="1:5" ht="15.75" thickBot="1">
      <c r="A22" s="42" t="s">
        <v>132</v>
      </c>
      <c r="B22" s="44">
        <v>0.4</v>
      </c>
      <c r="C22" s="44">
        <v>0.4</v>
      </c>
      <c r="D22" s="44">
        <v>0.4</v>
      </c>
      <c r="E22" s="44">
        <v>0.4</v>
      </c>
    </row>
    <row r="23" spans="1:5" ht="15.75" thickBot="1">
      <c r="A23" s="42" t="s">
        <v>131</v>
      </c>
      <c r="B23" s="43">
        <v>1</v>
      </c>
      <c r="C23" s="43">
        <v>1</v>
      </c>
      <c r="D23" s="43">
        <v>1</v>
      </c>
      <c r="E23" s="43">
        <v>1</v>
      </c>
    </row>
    <row r="24" spans="1:5" ht="23.25" thickBot="1">
      <c r="A24" s="42" t="s">
        <v>130</v>
      </c>
      <c r="B24" s="41">
        <v>25</v>
      </c>
      <c r="C24" s="41">
        <v>24</v>
      </c>
      <c r="D24" s="40">
        <v>24</v>
      </c>
      <c r="E24" s="40">
        <v>24</v>
      </c>
    </row>
    <row r="25" spans="1:5" ht="15.75" thickBot="1">
      <c r="A25" s="42" t="s">
        <v>129</v>
      </c>
      <c r="B25" s="41">
        <v>25</v>
      </c>
      <c r="C25" s="40">
        <v>26</v>
      </c>
      <c r="D25" s="40">
        <v>27</v>
      </c>
      <c r="E25" s="40">
        <v>27</v>
      </c>
    </row>
    <row r="26" spans="1:5" ht="15.75" thickBot="1">
      <c r="A26" s="42" t="s">
        <v>128</v>
      </c>
      <c r="B26" s="41">
        <v>15</v>
      </c>
      <c r="C26" s="40">
        <v>15</v>
      </c>
      <c r="D26" s="40">
        <v>0</v>
      </c>
      <c r="E26" s="40">
        <v>0</v>
      </c>
    </row>
    <row r="27" spans="1:5" ht="23.25" thickBot="1">
      <c r="A27" s="42" t="s">
        <v>127</v>
      </c>
      <c r="B27" s="41">
        <v>12</v>
      </c>
      <c r="C27" s="40">
        <v>12</v>
      </c>
      <c r="D27" s="40">
        <v>12</v>
      </c>
      <c r="E27" s="40">
        <v>12</v>
      </c>
    </row>
    <row r="28" spans="1:5" ht="15.75" thickBot="1">
      <c r="A28" s="464" t="s">
        <v>29</v>
      </c>
      <c r="B28" s="465"/>
      <c r="C28" s="465"/>
      <c r="D28" s="465"/>
      <c r="E28" s="466"/>
    </row>
    <row r="29" spans="1:5" ht="15.75" thickBot="1">
      <c r="A29" s="428" t="s">
        <v>36</v>
      </c>
      <c r="B29" s="429"/>
      <c r="C29" s="429"/>
      <c r="D29" s="429"/>
      <c r="E29" s="430"/>
    </row>
    <row r="30" spans="1:5" ht="15.75" thickBot="1">
      <c r="A30" s="12" t="s">
        <v>27</v>
      </c>
      <c r="B30" s="452" t="s">
        <v>126</v>
      </c>
      <c r="C30" s="453"/>
      <c r="D30" s="453"/>
      <c r="E30" s="454"/>
    </row>
    <row r="31" spans="1:5" ht="31.5" customHeight="1" thickBot="1">
      <c r="A31" s="125" t="s">
        <v>9</v>
      </c>
      <c r="B31" s="467" t="s">
        <v>125</v>
      </c>
      <c r="C31" s="468"/>
      <c r="D31" s="468"/>
      <c r="E31" s="469"/>
    </row>
    <row r="32" spans="1:5" ht="15.75" thickBot="1">
      <c r="A32" s="125" t="s">
        <v>14</v>
      </c>
      <c r="B32" s="449" t="s">
        <v>124</v>
      </c>
      <c r="C32" s="450"/>
      <c r="D32" s="450"/>
      <c r="E32" s="451"/>
    </row>
    <row r="33" spans="1:5" ht="12.75" customHeight="1">
      <c r="A33" s="416"/>
      <c r="B33" s="29">
        <v>2019</v>
      </c>
      <c r="C33" s="29">
        <v>2020</v>
      </c>
      <c r="D33" s="29">
        <v>2021</v>
      </c>
      <c r="E33" s="29">
        <v>2022</v>
      </c>
    </row>
    <row r="34" spans="1:5" ht="9" customHeight="1" thickBot="1">
      <c r="A34" s="417"/>
      <c r="B34" s="11" t="s">
        <v>5</v>
      </c>
      <c r="C34" s="11" t="s">
        <v>6</v>
      </c>
      <c r="D34" s="11" t="s">
        <v>6</v>
      </c>
      <c r="E34" s="11" t="s">
        <v>6</v>
      </c>
    </row>
    <row r="35" spans="1:5" ht="15.75" thickBot="1">
      <c r="A35" s="125" t="s">
        <v>8</v>
      </c>
      <c r="B35" s="22">
        <v>25</v>
      </c>
      <c r="C35" s="22">
        <v>25</v>
      </c>
      <c r="D35" s="22">
        <v>25</v>
      </c>
      <c r="E35" s="22">
        <v>25</v>
      </c>
    </row>
    <row r="36" spans="1:5" ht="15.75" thickBot="1">
      <c r="A36" s="125" t="s">
        <v>15</v>
      </c>
      <c r="B36" s="2">
        <f>B65</f>
        <v>861300</v>
      </c>
      <c r="C36" s="2">
        <f>C65</f>
        <v>903000</v>
      </c>
      <c r="D36" s="2">
        <f>D65</f>
        <v>823800</v>
      </c>
      <c r="E36" s="2">
        <f>E65</f>
        <v>823800</v>
      </c>
    </row>
    <row r="37" spans="1:5" ht="15.75" thickBot="1">
      <c r="A37" s="125" t="s">
        <v>23</v>
      </c>
      <c r="B37" s="2">
        <f>B36/B35</f>
        <v>34452</v>
      </c>
      <c r="C37" s="2">
        <f>C36/C35</f>
        <v>36120</v>
      </c>
      <c r="D37" s="2">
        <f>D36/D35</f>
        <v>32952</v>
      </c>
      <c r="E37" s="2">
        <f>E36/E35</f>
        <v>32952</v>
      </c>
    </row>
    <row r="38" spans="1:5" ht="15.75" thickBot="1">
      <c r="A38" s="125" t="s">
        <v>16</v>
      </c>
      <c r="B38" s="124" t="s">
        <v>22</v>
      </c>
      <c r="C38" s="3">
        <f t="shared" ref="C38:E40" si="0">C35/B35-1</f>
        <v>0</v>
      </c>
      <c r="D38" s="3">
        <f t="shared" si="0"/>
        <v>0</v>
      </c>
      <c r="E38" s="3">
        <f t="shared" si="0"/>
        <v>0</v>
      </c>
    </row>
    <row r="39" spans="1:5" ht="15.75" thickBot="1">
      <c r="A39" s="125" t="s">
        <v>17</v>
      </c>
      <c r="B39" s="124" t="s">
        <v>22</v>
      </c>
      <c r="C39" s="3">
        <f t="shared" si="0"/>
        <v>4.8415186346220773E-2</v>
      </c>
      <c r="D39" s="3">
        <f t="shared" si="0"/>
        <v>-8.7707641196013264E-2</v>
      </c>
      <c r="E39" s="3">
        <f t="shared" si="0"/>
        <v>0</v>
      </c>
    </row>
    <row r="40" spans="1:5" ht="15.75" thickBot="1">
      <c r="A40" s="125" t="s">
        <v>18</v>
      </c>
      <c r="B40" s="124" t="s">
        <v>22</v>
      </c>
      <c r="C40" s="3">
        <f t="shared" si="0"/>
        <v>4.8415186346220773E-2</v>
      </c>
      <c r="D40" s="3">
        <f t="shared" si="0"/>
        <v>-8.7707641196013264E-2</v>
      </c>
      <c r="E40" s="3">
        <f t="shared" si="0"/>
        <v>0</v>
      </c>
    </row>
    <row r="41" spans="1:5" ht="15.75" thickBot="1">
      <c r="A41" s="413" t="s">
        <v>31</v>
      </c>
      <c r="B41" s="414"/>
      <c r="C41" s="414"/>
      <c r="D41" s="414"/>
      <c r="E41" s="415"/>
    </row>
    <row r="42" spans="1:5" ht="12.75" customHeight="1">
      <c r="A42" s="455" t="s">
        <v>123</v>
      </c>
      <c r="B42" s="29">
        <v>2019</v>
      </c>
      <c r="C42" s="29">
        <v>2020</v>
      </c>
      <c r="D42" s="29">
        <v>2021</v>
      </c>
      <c r="E42" s="29">
        <v>2022</v>
      </c>
    </row>
    <row r="43" spans="1:5" ht="9" customHeight="1" thickBot="1">
      <c r="A43" s="456"/>
      <c r="B43" s="11" t="s">
        <v>5</v>
      </c>
      <c r="C43" s="11" t="s">
        <v>6</v>
      </c>
      <c r="D43" s="11" t="s">
        <v>6</v>
      </c>
      <c r="E43" s="11" t="s">
        <v>6</v>
      </c>
    </row>
    <row r="44" spans="1:5" ht="15.75" thickBot="1">
      <c r="A44" s="1" t="s">
        <v>0</v>
      </c>
      <c r="B44" s="24">
        <f>B45+B46</f>
        <v>463300</v>
      </c>
      <c r="C44" s="263">
        <f>C45+C46</f>
        <v>463300</v>
      </c>
      <c r="D44" s="263">
        <f>D45+D46</f>
        <v>463300</v>
      </c>
      <c r="E44" s="24">
        <f>E45+E46</f>
        <v>463300</v>
      </c>
    </row>
    <row r="45" spans="1:5" ht="15.75" thickBot="1">
      <c r="A45" s="5" t="s">
        <v>41</v>
      </c>
      <c r="B45" s="23">
        <v>463300</v>
      </c>
      <c r="C45" s="23">
        <v>463300</v>
      </c>
      <c r="D45" s="23">
        <v>463300</v>
      </c>
      <c r="E45" s="23">
        <v>463300</v>
      </c>
    </row>
    <row r="46" spans="1:5" ht="15.75" thickBot="1">
      <c r="A46" s="5" t="s">
        <v>42</v>
      </c>
      <c r="B46" s="23"/>
      <c r="C46" s="33"/>
      <c r="D46" s="33"/>
      <c r="E46" s="33"/>
    </row>
    <row r="47" spans="1:5" ht="24.75" thickBot="1">
      <c r="A47" s="1" t="s">
        <v>28</v>
      </c>
      <c r="B47" s="24">
        <f>B48</f>
        <v>88000</v>
      </c>
      <c r="C47" s="263">
        <f>C48</f>
        <v>88000</v>
      </c>
      <c r="D47" s="263">
        <f>D48</f>
        <v>8800</v>
      </c>
      <c r="E47" s="24">
        <f>E48</f>
        <v>8800</v>
      </c>
    </row>
    <row r="48" spans="1:5" ht="15.75" thickBot="1">
      <c r="A48" s="5" t="s">
        <v>41</v>
      </c>
      <c r="B48" s="23">
        <v>88000</v>
      </c>
      <c r="C48" s="23">
        <v>88000</v>
      </c>
      <c r="D48" s="23">
        <v>8800</v>
      </c>
      <c r="E48" s="23">
        <v>8800</v>
      </c>
    </row>
    <row r="49" spans="1:5" ht="15.75" thickBot="1">
      <c r="A49" s="5" t="s">
        <v>42</v>
      </c>
      <c r="B49" s="23"/>
      <c r="C49" s="24"/>
      <c r="D49" s="24"/>
      <c r="E49" s="24"/>
    </row>
    <row r="50" spans="1:5" ht="15.75" thickBot="1">
      <c r="A50" s="1" t="s">
        <v>1</v>
      </c>
      <c r="B50" s="23">
        <f>B51</f>
        <v>277000</v>
      </c>
      <c r="C50" s="261">
        <f>C51</f>
        <v>318700</v>
      </c>
      <c r="D50" s="261">
        <f>D51</f>
        <v>318700</v>
      </c>
      <c r="E50" s="23">
        <f>E51</f>
        <v>318700</v>
      </c>
    </row>
    <row r="51" spans="1:5" ht="15.75" thickBot="1">
      <c r="A51" s="5" t="s">
        <v>41</v>
      </c>
      <c r="B51" s="23">
        <f>414700-137700</f>
        <v>277000</v>
      </c>
      <c r="C51" s="23">
        <v>318700</v>
      </c>
      <c r="D51" s="23">
        <v>318700</v>
      </c>
      <c r="E51" s="23">
        <v>318700</v>
      </c>
    </row>
    <row r="52" spans="1:5" ht="15.75" thickBot="1">
      <c r="A52" s="5" t="s">
        <v>42</v>
      </c>
      <c r="B52" s="6"/>
      <c r="C52" s="4"/>
      <c r="D52" s="4"/>
      <c r="E52" s="4"/>
    </row>
    <row r="53" spans="1:5" ht="15.75" thickBot="1">
      <c r="A53" s="1" t="s">
        <v>2</v>
      </c>
      <c r="B53" s="6">
        <f>B54+B55</f>
        <v>0</v>
      </c>
      <c r="C53" s="6">
        <f>C54+C55</f>
        <v>0</v>
      </c>
      <c r="D53" s="6">
        <f>D54+D55</f>
        <v>0</v>
      </c>
      <c r="E53" s="6">
        <f>E54+E55</f>
        <v>0</v>
      </c>
    </row>
    <row r="54" spans="1:5" ht="15.75" thickBot="1">
      <c r="A54" s="5" t="s">
        <v>41</v>
      </c>
      <c r="B54" s="6"/>
      <c r="C54" s="4"/>
      <c r="D54" s="4"/>
      <c r="E54" s="4"/>
    </row>
    <row r="55" spans="1:5" ht="15.75" thickBot="1">
      <c r="A55" s="5" t="s">
        <v>42</v>
      </c>
      <c r="B55" s="6"/>
      <c r="C55" s="4"/>
      <c r="D55" s="4"/>
      <c r="E55" s="4"/>
    </row>
    <row r="56" spans="1:5" ht="15.75" thickBot="1">
      <c r="A56" s="1" t="s">
        <v>24</v>
      </c>
      <c r="B56" s="6">
        <f>B57+B58</f>
        <v>0</v>
      </c>
      <c r="C56" s="6">
        <f>C57+C58</f>
        <v>0</v>
      </c>
      <c r="D56" s="6">
        <f>D57+D58</f>
        <v>0</v>
      </c>
      <c r="E56" s="6">
        <f>E57+E58</f>
        <v>0</v>
      </c>
    </row>
    <row r="57" spans="1:5" ht="15.75" thickBot="1">
      <c r="A57" s="5" t="s">
        <v>41</v>
      </c>
      <c r="B57" s="6"/>
      <c r="C57" s="4"/>
      <c r="D57" s="4"/>
      <c r="E57" s="4"/>
    </row>
    <row r="58" spans="1:5" ht="15.75" thickBot="1">
      <c r="A58" s="5" t="s">
        <v>42</v>
      </c>
      <c r="B58" s="6"/>
      <c r="C58" s="4"/>
      <c r="D58" s="4"/>
      <c r="E58" s="4"/>
    </row>
    <row r="59" spans="1:5" ht="15.75" thickBot="1">
      <c r="A59" s="1" t="s">
        <v>25</v>
      </c>
      <c r="B59" s="6">
        <f>B60+B61</f>
        <v>0</v>
      </c>
      <c r="C59" s="6">
        <f>C60+C61</f>
        <v>0</v>
      </c>
      <c r="D59" s="6">
        <f>D60+D61</f>
        <v>0</v>
      </c>
      <c r="E59" s="6">
        <f>E60+E61</f>
        <v>0</v>
      </c>
    </row>
    <row r="60" spans="1:5" ht="15.75" thickBot="1">
      <c r="A60" s="5" t="s">
        <v>41</v>
      </c>
      <c r="B60" s="6"/>
      <c r="C60" s="4">
        <v>0</v>
      </c>
      <c r="D60" s="4"/>
      <c r="E60" s="4"/>
    </row>
    <row r="61" spans="1:5" ht="15.75" thickBot="1">
      <c r="A61" s="5" t="s">
        <v>42</v>
      </c>
      <c r="B61" s="6"/>
      <c r="C61" s="4"/>
      <c r="D61" s="4"/>
      <c r="E61" s="4"/>
    </row>
    <row r="62" spans="1:5" ht="24.75" thickBot="1">
      <c r="A62" s="1" t="s">
        <v>3</v>
      </c>
      <c r="B62" s="6">
        <f>B63+B64</f>
        <v>33000</v>
      </c>
      <c r="C62" s="23">
        <f>C63+C64</f>
        <v>33000</v>
      </c>
      <c r="D62" s="6">
        <f>D63+D64</f>
        <v>33000</v>
      </c>
      <c r="E62" s="6">
        <f>E63+E64</f>
        <v>33000</v>
      </c>
    </row>
    <row r="63" spans="1:5" ht="15.75" thickBot="1">
      <c r="A63" s="5" t="s">
        <v>41</v>
      </c>
      <c r="B63" s="24">
        <v>33000</v>
      </c>
      <c r="C63" s="264">
        <v>33000</v>
      </c>
      <c r="D63" s="264">
        <v>33000</v>
      </c>
      <c r="E63" s="264">
        <v>33000</v>
      </c>
    </row>
    <row r="64" spans="1:5" ht="15.75" thickBot="1">
      <c r="A64" s="5" t="s">
        <v>42</v>
      </c>
      <c r="B64" s="6"/>
      <c r="C64" s="34"/>
      <c r="D64" s="20"/>
      <c r="E64" s="20"/>
    </row>
    <row r="65" spans="1:5" ht="15.75" thickBot="1">
      <c r="A65" s="13" t="s">
        <v>30</v>
      </c>
      <c r="B65" s="6">
        <f>B62+B59+B56+B53+B50+B47+B44</f>
        <v>861300</v>
      </c>
      <c r="C65" s="6">
        <f>C62+C59+C56+C53+C50+C47+C44</f>
        <v>903000</v>
      </c>
      <c r="D65" s="6">
        <f>D62+D59+D56+D53+D50+D47+D44</f>
        <v>823800</v>
      </c>
      <c r="E65" s="6">
        <f>E62+E59+E56+E53+E50+E47+E44</f>
        <v>823800</v>
      </c>
    </row>
    <row r="66" spans="1:5" ht="15.75" thickBot="1">
      <c r="A66" s="16" t="s">
        <v>32</v>
      </c>
      <c r="B66" s="17">
        <f>B65</f>
        <v>861300</v>
      </c>
      <c r="C66" s="17">
        <f>C65</f>
        <v>903000</v>
      </c>
      <c r="D66" s="17">
        <f>D65</f>
        <v>823800</v>
      </c>
      <c r="E66" s="17">
        <f>E65</f>
        <v>823800</v>
      </c>
    </row>
    <row r="67" spans="1:5" ht="15.75" thickBot="1">
      <c r="A67" s="27" t="s">
        <v>45</v>
      </c>
      <c r="B67" s="457" t="s">
        <v>122</v>
      </c>
      <c r="C67" s="453"/>
      <c r="D67" s="453"/>
      <c r="E67" s="454"/>
    </row>
    <row r="68" spans="1:5" ht="26.25" customHeight="1" thickBot="1">
      <c r="A68" s="125" t="s">
        <v>9</v>
      </c>
      <c r="B68" s="458" t="s">
        <v>121</v>
      </c>
      <c r="C68" s="459"/>
      <c r="D68" s="459"/>
      <c r="E68" s="460"/>
    </row>
    <row r="69" spans="1:5" ht="15.75" thickBot="1">
      <c r="A69" s="125" t="s">
        <v>14</v>
      </c>
      <c r="B69" s="449" t="s">
        <v>120</v>
      </c>
      <c r="C69" s="450"/>
      <c r="D69" s="450"/>
      <c r="E69" s="451"/>
    </row>
    <row r="70" spans="1:5" ht="12.75" customHeight="1">
      <c r="A70" s="416"/>
      <c r="B70" s="29">
        <v>2019</v>
      </c>
      <c r="C70" s="29">
        <v>2020</v>
      </c>
      <c r="D70" s="29">
        <v>2021</v>
      </c>
      <c r="E70" s="29">
        <v>2022</v>
      </c>
    </row>
    <row r="71" spans="1:5" ht="15.75" customHeight="1" thickBot="1">
      <c r="A71" s="417"/>
      <c r="B71" s="11" t="s">
        <v>5</v>
      </c>
      <c r="C71" s="11" t="s">
        <v>6</v>
      </c>
      <c r="D71" s="11" t="s">
        <v>6</v>
      </c>
      <c r="E71" s="11" t="s">
        <v>6</v>
      </c>
    </row>
    <row r="72" spans="1:5" ht="15.75" thickBot="1">
      <c r="A72" s="125" t="s">
        <v>8</v>
      </c>
      <c r="B72" s="22">
        <f>B27</f>
        <v>12</v>
      </c>
      <c r="C72" s="22">
        <f>C27</f>
        <v>12</v>
      </c>
      <c r="D72" s="22">
        <f>D27</f>
        <v>12</v>
      </c>
      <c r="E72" s="22">
        <f>E27</f>
        <v>12</v>
      </c>
    </row>
    <row r="73" spans="1:5" ht="15.75" thickBot="1">
      <c r="A73" s="125" t="s">
        <v>15</v>
      </c>
      <c r="B73" s="2">
        <f>B102</f>
        <v>186000</v>
      </c>
      <c r="C73" s="2">
        <f>C102</f>
        <v>186000</v>
      </c>
      <c r="D73" s="2">
        <f>D102</f>
        <v>186000</v>
      </c>
      <c r="E73" s="2">
        <f>E102</f>
        <v>186000</v>
      </c>
    </row>
    <row r="74" spans="1:5" ht="15.75" thickBot="1">
      <c r="A74" s="125" t="s">
        <v>23</v>
      </c>
      <c r="B74" s="2">
        <f>B73/B72</f>
        <v>15500</v>
      </c>
      <c r="C74" s="2">
        <f>C73/C72</f>
        <v>15500</v>
      </c>
      <c r="D74" s="2">
        <f>D73/D72</f>
        <v>15500</v>
      </c>
      <c r="E74" s="2">
        <f>E73/E72</f>
        <v>15500</v>
      </c>
    </row>
    <row r="75" spans="1:5" ht="15.75" thickBot="1">
      <c r="A75" s="125" t="s">
        <v>16</v>
      </c>
      <c r="B75" s="124"/>
      <c r="C75" s="3">
        <f t="shared" ref="C75:E77" si="1">C72/B72-1</f>
        <v>0</v>
      </c>
      <c r="D75" s="3">
        <f t="shared" si="1"/>
        <v>0</v>
      </c>
      <c r="E75" s="3">
        <f t="shared" si="1"/>
        <v>0</v>
      </c>
    </row>
    <row r="76" spans="1:5" ht="15.75" thickBot="1">
      <c r="A76" s="125" t="s">
        <v>17</v>
      </c>
      <c r="B76" s="124"/>
      <c r="C76" s="3">
        <f t="shared" si="1"/>
        <v>0</v>
      </c>
      <c r="D76" s="3">
        <f t="shared" si="1"/>
        <v>0</v>
      </c>
      <c r="E76" s="3">
        <f t="shared" si="1"/>
        <v>0</v>
      </c>
    </row>
    <row r="77" spans="1:5" ht="15.75" thickBot="1">
      <c r="A77" s="125" t="s">
        <v>18</v>
      </c>
      <c r="B77" s="124"/>
      <c r="C77" s="3">
        <f t="shared" si="1"/>
        <v>0</v>
      </c>
      <c r="D77" s="3">
        <f t="shared" si="1"/>
        <v>0</v>
      </c>
      <c r="E77" s="3">
        <f t="shared" si="1"/>
        <v>0</v>
      </c>
    </row>
    <row r="78" spans="1:5" ht="24.75" customHeight="1" thickBot="1">
      <c r="A78" s="413" t="s">
        <v>60</v>
      </c>
      <c r="B78" s="414"/>
      <c r="C78" s="414"/>
      <c r="D78" s="414"/>
      <c r="E78" s="415"/>
    </row>
    <row r="79" spans="1:5" ht="12.75" customHeight="1">
      <c r="A79" s="416"/>
      <c r="B79" s="29">
        <v>2019</v>
      </c>
      <c r="C79" s="29">
        <v>2020</v>
      </c>
      <c r="D79" s="29">
        <v>2021</v>
      </c>
      <c r="E79" s="29">
        <v>2022</v>
      </c>
    </row>
    <row r="80" spans="1:5" ht="9" customHeight="1" thickBot="1">
      <c r="A80" s="417"/>
      <c r="B80" s="11" t="s">
        <v>5</v>
      </c>
      <c r="C80" s="11" t="s">
        <v>6</v>
      </c>
      <c r="D80" s="11" t="s">
        <v>6</v>
      </c>
      <c r="E80" s="11" t="s">
        <v>6</v>
      </c>
    </row>
    <row r="81" spans="1:5" ht="12.75" customHeight="1" thickBot="1">
      <c r="A81" s="1" t="s">
        <v>0</v>
      </c>
      <c r="B81" s="4">
        <f>B82+B83</f>
        <v>0</v>
      </c>
      <c r="C81" s="4">
        <f>C82+C83</f>
        <v>0</v>
      </c>
      <c r="D81" s="4">
        <f>D82+D83</f>
        <v>0</v>
      </c>
      <c r="E81" s="4">
        <f>E82+E83</f>
        <v>0</v>
      </c>
    </row>
    <row r="82" spans="1:5" ht="12.75" customHeight="1" thickBot="1">
      <c r="A82" s="5" t="s">
        <v>41</v>
      </c>
      <c r="B82" s="6"/>
      <c r="C82" s="7"/>
      <c r="D82" s="7"/>
      <c r="E82" s="7"/>
    </row>
    <row r="83" spans="1:5" ht="12.75" customHeight="1" thickBot="1">
      <c r="A83" s="5" t="s">
        <v>42</v>
      </c>
      <c r="B83" s="6"/>
      <c r="C83" s="7"/>
      <c r="D83" s="7"/>
      <c r="E83" s="7"/>
    </row>
    <row r="84" spans="1:5" ht="12.75" customHeight="1" thickBot="1">
      <c r="A84" s="1" t="s">
        <v>28</v>
      </c>
      <c r="B84" s="4">
        <f>B85+B86</f>
        <v>0</v>
      </c>
      <c r="C84" s="4">
        <f>C85+C86</f>
        <v>0</v>
      </c>
      <c r="D84" s="4">
        <f>D85+D86</f>
        <v>0</v>
      </c>
      <c r="E84" s="4">
        <f>E85+E86</f>
        <v>0</v>
      </c>
    </row>
    <row r="85" spans="1:5" ht="12.75" customHeight="1" thickBot="1">
      <c r="A85" s="5" t="s">
        <v>41</v>
      </c>
      <c r="B85" s="6"/>
      <c r="C85" s="4"/>
      <c r="D85" s="4"/>
      <c r="E85" s="4"/>
    </row>
    <row r="86" spans="1:5" ht="12.75" customHeight="1" thickBot="1">
      <c r="A86" s="5" t="s">
        <v>42</v>
      </c>
      <c r="B86" s="6"/>
      <c r="C86" s="4"/>
      <c r="D86" s="4"/>
      <c r="E86" s="4"/>
    </row>
    <row r="87" spans="1:5" ht="12.75" customHeight="1" thickBot="1">
      <c r="A87" s="1" t="s">
        <v>1</v>
      </c>
      <c r="B87" s="23">
        <f>B88+B89</f>
        <v>0</v>
      </c>
      <c r="C87" s="23">
        <f>C88+C89</f>
        <v>0</v>
      </c>
      <c r="D87" s="23">
        <f>D88+D89</f>
        <v>0</v>
      </c>
      <c r="E87" s="23">
        <f>E88+E89</f>
        <v>0</v>
      </c>
    </row>
    <row r="88" spans="1:5" ht="12.75" customHeight="1" thickBot="1">
      <c r="A88" s="5" t="s">
        <v>41</v>
      </c>
      <c r="B88" s="6"/>
      <c r="C88" s="4"/>
      <c r="D88" s="4"/>
      <c r="E88" s="4"/>
    </row>
    <row r="89" spans="1:5" ht="12.75" customHeight="1" thickBot="1">
      <c r="A89" s="5" t="s">
        <v>42</v>
      </c>
      <c r="B89" s="6"/>
      <c r="C89" s="4"/>
      <c r="D89" s="4"/>
      <c r="E89" s="4"/>
    </row>
    <row r="90" spans="1:5" ht="12.75" customHeight="1" thickBot="1">
      <c r="A90" s="1" t="s">
        <v>2</v>
      </c>
      <c r="B90" s="6">
        <f>B91+B92</f>
        <v>0</v>
      </c>
      <c r="C90" s="6">
        <f>C91+C92</f>
        <v>0</v>
      </c>
      <c r="D90" s="6">
        <f>D91+D92</f>
        <v>0</v>
      </c>
      <c r="E90" s="6">
        <f>E91+E92</f>
        <v>0</v>
      </c>
    </row>
    <row r="91" spans="1:5" ht="12.75" customHeight="1" thickBot="1">
      <c r="A91" s="5" t="s">
        <v>41</v>
      </c>
      <c r="B91" s="6"/>
      <c r="C91" s="4"/>
      <c r="D91" s="4"/>
      <c r="E91" s="4"/>
    </row>
    <row r="92" spans="1:5" ht="12.75" customHeight="1" thickBot="1">
      <c r="A92" s="5" t="s">
        <v>42</v>
      </c>
      <c r="B92" s="6"/>
      <c r="C92" s="4"/>
      <c r="D92" s="4"/>
      <c r="E92" s="4"/>
    </row>
    <row r="93" spans="1:5" ht="12.75" customHeight="1" thickBot="1">
      <c r="A93" s="1" t="s">
        <v>24</v>
      </c>
      <c r="B93" s="6">
        <f>B94+B95</f>
        <v>0</v>
      </c>
      <c r="C93" s="6">
        <f>C94+C95</f>
        <v>0</v>
      </c>
      <c r="D93" s="6">
        <f>D94+D95</f>
        <v>0</v>
      </c>
      <c r="E93" s="6">
        <f>E94+E95</f>
        <v>0</v>
      </c>
    </row>
    <row r="94" spans="1:5" ht="15.75" thickBot="1">
      <c r="A94" s="5" t="s">
        <v>41</v>
      </c>
      <c r="B94" s="6"/>
      <c r="C94" s="4"/>
      <c r="D94" s="4"/>
      <c r="E94" s="4"/>
    </row>
    <row r="95" spans="1:5" ht="15" customHeight="1" thickBot="1">
      <c r="A95" s="5" t="s">
        <v>42</v>
      </c>
      <c r="B95" s="6"/>
      <c r="C95" s="4"/>
      <c r="D95" s="4"/>
      <c r="E95" s="4"/>
    </row>
    <row r="96" spans="1:5" ht="15.75" thickBot="1">
      <c r="A96" s="1" t="s">
        <v>25</v>
      </c>
      <c r="B96" s="6">
        <f>B97+B98</f>
        <v>186000</v>
      </c>
      <c r="C96" s="23">
        <f>C97+C98</f>
        <v>186000</v>
      </c>
      <c r="D96" s="23">
        <v>186000</v>
      </c>
      <c r="E96" s="23">
        <v>186000</v>
      </c>
    </row>
    <row r="97" spans="1:5" ht="15.75" thickBot="1">
      <c r="A97" s="5" t="s">
        <v>41</v>
      </c>
      <c r="B97" s="24">
        <v>186000</v>
      </c>
      <c r="C97" s="24">
        <v>186000</v>
      </c>
      <c r="D97" s="24">
        <v>186000</v>
      </c>
      <c r="E97" s="24">
        <v>186000</v>
      </c>
    </row>
    <row r="98" spans="1:5" ht="15.75" thickBot="1">
      <c r="A98" s="5" t="s">
        <v>42</v>
      </c>
      <c r="B98" s="6"/>
      <c r="C98" s="4"/>
      <c r="D98" s="4"/>
      <c r="E98" s="4"/>
    </row>
    <row r="99" spans="1:5" ht="9.75" customHeight="1" thickBot="1">
      <c r="A99" s="1" t="s">
        <v>3</v>
      </c>
      <c r="B99" s="6"/>
      <c r="C99" s="6">
        <f>C100+C101</f>
        <v>0</v>
      </c>
      <c r="D99" s="6">
        <f>D100+D101</f>
        <v>0</v>
      </c>
      <c r="E99" s="6">
        <f>E100+E101</f>
        <v>0</v>
      </c>
    </row>
    <row r="100" spans="1:5" ht="9.75" customHeight="1" thickBot="1">
      <c r="A100" s="5" t="s">
        <v>41</v>
      </c>
      <c r="B100" s="23"/>
      <c r="C100" s="4"/>
      <c r="D100" s="4"/>
      <c r="E100" s="4"/>
    </row>
    <row r="101" spans="1:5" ht="15.75" thickBot="1">
      <c r="A101" s="5" t="s">
        <v>42</v>
      </c>
      <c r="B101" s="6"/>
      <c r="C101" s="4"/>
      <c r="D101" s="4"/>
      <c r="E101" s="4"/>
    </row>
    <row r="102" spans="1:5" ht="15.75" thickBot="1">
      <c r="A102" s="15" t="s">
        <v>61</v>
      </c>
      <c r="B102" s="6">
        <f>B99+B96+B93+B90+B87+B84+B81</f>
        <v>186000</v>
      </c>
      <c r="C102" s="6">
        <f>C99+C96+C93+C90+C87+C84+C81</f>
        <v>186000</v>
      </c>
      <c r="D102" s="6">
        <f>D99+D96+D93+D90+D87+D84+D81</f>
        <v>186000</v>
      </c>
      <c r="E102" s="6">
        <f>E99+E96+E93+E90+E87+E84+E81</f>
        <v>186000</v>
      </c>
    </row>
    <row r="103" spans="1:5" ht="17.25" customHeight="1" thickBot="1">
      <c r="A103" s="16" t="s">
        <v>32</v>
      </c>
      <c r="B103" s="17"/>
      <c r="C103" s="17"/>
      <c r="D103" s="17"/>
      <c r="E103" s="17"/>
    </row>
    <row r="104" spans="1:5" ht="15.75" thickBot="1">
      <c r="A104" s="27" t="s">
        <v>55</v>
      </c>
      <c r="B104" s="457" t="s">
        <v>119</v>
      </c>
      <c r="C104" s="453"/>
      <c r="D104" s="453"/>
      <c r="E104" s="454"/>
    </row>
    <row r="105" spans="1:5" ht="26.25" customHeight="1" thickBot="1">
      <c r="A105" s="125" t="s">
        <v>9</v>
      </c>
      <c r="B105" s="458" t="s">
        <v>118</v>
      </c>
      <c r="C105" s="459"/>
      <c r="D105" s="459"/>
      <c r="E105" s="460"/>
    </row>
    <row r="106" spans="1:5" ht="15.75" thickBot="1">
      <c r="A106" s="125" t="s">
        <v>14</v>
      </c>
      <c r="B106" s="449" t="s">
        <v>117</v>
      </c>
      <c r="C106" s="450"/>
      <c r="D106" s="450"/>
      <c r="E106" s="451"/>
    </row>
    <row r="107" spans="1:5" ht="12.75" customHeight="1">
      <c r="A107" s="416"/>
      <c r="B107" s="29">
        <v>2019</v>
      </c>
      <c r="C107" s="29">
        <v>2020</v>
      </c>
      <c r="D107" s="29">
        <v>2021</v>
      </c>
      <c r="E107" s="29">
        <v>2022</v>
      </c>
    </row>
    <row r="108" spans="1:5" ht="9" customHeight="1" thickBot="1">
      <c r="A108" s="417"/>
      <c r="B108" s="11" t="s">
        <v>5</v>
      </c>
      <c r="C108" s="11" t="s">
        <v>6</v>
      </c>
      <c r="D108" s="11" t="s">
        <v>6</v>
      </c>
      <c r="E108" s="11" t="s">
        <v>6</v>
      </c>
    </row>
    <row r="109" spans="1:5" ht="15.75" thickBot="1">
      <c r="A109" s="125" t="s">
        <v>8</v>
      </c>
      <c r="B109" s="22">
        <v>3</v>
      </c>
      <c r="C109" s="22">
        <v>3</v>
      </c>
      <c r="D109" s="22">
        <v>3</v>
      </c>
      <c r="E109" s="22">
        <v>3</v>
      </c>
    </row>
    <row r="110" spans="1:5" ht="15.75" thickBot="1">
      <c r="A110" s="125" t="s">
        <v>15</v>
      </c>
      <c r="B110" s="2">
        <f>B139</f>
        <v>137700</v>
      </c>
      <c r="C110" s="2">
        <f>C139</f>
        <v>100000</v>
      </c>
      <c r="D110" s="2">
        <f>D139</f>
        <v>180500</v>
      </c>
      <c r="E110" s="2">
        <f>E139</f>
        <v>180500</v>
      </c>
    </row>
    <row r="111" spans="1:5" ht="15.75" thickBot="1">
      <c r="A111" s="125" t="s">
        <v>23</v>
      </c>
      <c r="B111" s="2">
        <f>B110/B109</f>
        <v>45900</v>
      </c>
      <c r="C111" s="2">
        <f>C110/C109</f>
        <v>33333.333333333336</v>
      </c>
      <c r="D111" s="2">
        <f>D110/D109</f>
        <v>60166.666666666664</v>
      </c>
      <c r="E111" s="2">
        <f>E110/E109</f>
        <v>60166.666666666664</v>
      </c>
    </row>
    <row r="112" spans="1:5" ht="15.75" thickBot="1">
      <c r="A112" s="125" t="s">
        <v>16</v>
      </c>
      <c r="B112" s="124"/>
      <c r="C112" s="3">
        <f t="shared" ref="C112:E114" si="2">C109/B109-1</f>
        <v>0</v>
      </c>
      <c r="D112" s="3">
        <f t="shared" si="2"/>
        <v>0</v>
      </c>
      <c r="E112" s="3">
        <f t="shared" si="2"/>
        <v>0</v>
      </c>
    </row>
    <row r="113" spans="1:5" ht="15.75" thickBot="1">
      <c r="A113" s="125" t="s">
        <v>17</v>
      </c>
      <c r="B113" s="124"/>
      <c r="C113" s="3">
        <f t="shared" si="2"/>
        <v>-0.27378358750907772</v>
      </c>
      <c r="D113" s="3">
        <f t="shared" si="2"/>
        <v>0.80499999999999994</v>
      </c>
      <c r="E113" s="3">
        <f t="shared" si="2"/>
        <v>0</v>
      </c>
    </row>
    <row r="114" spans="1:5" ht="15.75" thickBot="1">
      <c r="A114" s="125" t="s">
        <v>18</v>
      </c>
      <c r="B114" s="124"/>
      <c r="C114" s="3">
        <f t="shared" si="2"/>
        <v>-0.27378358750907761</v>
      </c>
      <c r="D114" s="3">
        <f t="shared" si="2"/>
        <v>0.80499999999999972</v>
      </c>
      <c r="E114" s="3">
        <f t="shared" si="2"/>
        <v>0</v>
      </c>
    </row>
    <row r="115" spans="1:5" ht="24.75" customHeight="1" thickBot="1">
      <c r="A115" s="413" t="s">
        <v>62</v>
      </c>
      <c r="B115" s="414"/>
      <c r="C115" s="414"/>
      <c r="D115" s="414"/>
      <c r="E115" s="415"/>
    </row>
    <row r="116" spans="1:5" ht="12.75" customHeight="1">
      <c r="A116" s="416"/>
      <c r="B116" s="29">
        <v>2019</v>
      </c>
      <c r="C116" s="29">
        <v>2020</v>
      </c>
      <c r="D116" s="29">
        <v>2021</v>
      </c>
      <c r="E116" s="29">
        <v>2022</v>
      </c>
    </row>
    <row r="117" spans="1:5" ht="9" customHeight="1" thickBot="1">
      <c r="A117" s="417"/>
      <c r="B117" s="11" t="s">
        <v>5</v>
      </c>
      <c r="C117" s="11" t="s">
        <v>6</v>
      </c>
      <c r="D117" s="11" t="s">
        <v>6</v>
      </c>
      <c r="E117" s="11" t="s">
        <v>6</v>
      </c>
    </row>
    <row r="118" spans="1:5" ht="18" customHeight="1" thickBot="1">
      <c r="A118" s="1" t="s">
        <v>0</v>
      </c>
      <c r="B118" s="4">
        <f>B119+B120</f>
        <v>0</v>
      </c>
      <c r="C118" s="4">
        <f>C119+C120</f>
        <v>0</v>
      </c>
      <c r="D118" s="4">
        <f>D119+D120</f>
        <v>0</v>
      </c>
      <c r="E118" s="4">
        <f>E119+E120</f>
        <v>0</v>
      </c>
    </row>
    <row r="119" spans="1:5" ht="12" customHeight="1" thickBot="1">
      <c r="A119" s="5" t="s">
        <v>41</v>
      </c>
      <c r="B119" s="6"/>
      <c r="C119" s="7"/>
      <c r="D119" s="7"/>
      <c r="E119" s="7"/>
    </row>
    <row r="120" spans="1:5" ht="12" customHeight="1" thickBot="1">
      <c r="A120" s="5" t="s">
        <v>42</v>
      </c>
      <c r="B120" s="6"/>
      <c r="C120" s="7"/>
      <c r="D120" s="7"/>
      <c r="E120" s="7"/>
    </row>
    <row r="121" spans="1:5" ht="12" customHeight="1" thickBot="1">
      <c r="A121" s="1" t="s">
        <v>28</v>
      </c>
      <c r="B121" s="4">
        <f>B122+B123</f>
        <v>0</v>
      </c>
      <c r="C121" s="4">
        <f>C122+C123</f>
        <v>0</v>
      </c>
      <c r="D121" s="4">
        <f>D122+D123</f>
        <v>0</v>
      </c>
      <c r="E121" s="4">
        <f>E122+E123</f>
        <v>0</v>
      </c>
    </row>
    <row r="122" spans="1:5" ht="12" customHeight="1" thickBot="1">
      <c r="A122" s="5" t="s">
        <v>41</v>
      </c>
      <c r="B122" s="6"/>
      <c r="C122" s="4"/>
      <c r="D122" s="4"/>
      <c r="E122" s="4"/>
    </row>
    <row r="123" spans="1:5" ht="15.75" thickBot="1">
      <c r="A123" s="5" t="s">
        <v>42</v>
      </c>
      <c r="B123" s="6"/>
      <c r="C123" s="4"/>
      <c r="D123" s="4"/>
      <c r="E123" s="4"/>
    </row>
    <row r="124" spans="1:5" ht="24.75" customHeight="1" thickBot="1">
      <c r="A124" s="1" t="s">
        <v>1</v>
      </c>
      <c r="B124" s="4">
        <f>B125+B126</f>
        <v>137700</v>
      </c>
      <c r="C124" s="24">
        <f>C125</f>
        <v>100000</v>
      </c>
      <c r="D124" s="24">
        <f t="shared" ref="D124:E124" si="3">D125</f>
        <v>180500</v>
      </c>
      <c r="E124" s="24">
        <f t="shared" si="3"/>
        <v>180500</v>
      </c>
    </row>
    <row r="125" spans="1:5" ht="51" customHeight="1" thickBot="1">
      <c r="A125" s="267" t="s">
        <v>41</v>
      </c>
      <c r="B125" s="263">
        <v>137700</v>
      </c>
      <c r="C125" s="263">
        <v>100000</v>
      </c>
      <c r="D125" s="263">
        <v>180500</v>
      </c>
      <c r="E125" s="263">
        <v>180500</v>
      </c>
    </row>
    <row r="126" spans="1:5" ht="15.75" thickBot="1">
      <c r="A126" s="5" t="s">
        <v>42</v>
      </c>
      <c r="B126" s="6"/>
      <c r="C126" s="4"/>
      <c r="D126" s="4"/>
      <c r="E126" s="4"/>
    </row>
    <row r="127" spans="1:5" ht="15.75" thickBot="1">
      <c r="A127" s="1" t="s">
        <v>2</v>
      </c>
      <c r="B127" s="4">
        <f>B128+B129</f>
        <v>0</v>
      </c>
      <c r="C127" s="4">
        <f>C128+C129</f>
        <v>0</v>
      </c>
      <c r="D127" s="4">
        <f>D128+D129</f>
        <v>0</v>
      </c>
      <c r="E127" s="4">
        <f>E128+E129</f>
        <v>0</v>
      </c>
    </row>
    <row r="128" spans="1:5" ht="15.75" thickBot="1">
      <c r="A128" s="5" t="s">
        <v>41</v>
      </c>
      <c r="B128" s="6"/>
      <c r="C128" s="4"/>
      <c r="D128" s="4"/>
      <c r="E128" s="4"/>
    </row>
    <row r="129" spans="1:5" ht="15.75" thickBot="1">
      <c r="A129" s="5" t="s">
        <v>42</v>
      </c>
      <c r="B129" s="6"/>
      <c r="C129" s="4"/>
      <c r="D129" s="4"/>
      <c r="E129" s="4"/>
    </row>
    <row r="130" spans="1:5" ht="15.75" thickBot="1">
      <c r="A130" s="1" t="s">
        <v>24</v>
      </c>
      <c r="B130" s="4">
        <f>B131+B132</f>
        <v>0</v>
      </c>
      <c r="C130" s="4">
        <f>C131+C132</f>
        <v>0</v>
      </c>
      <c r="D130" s="4">
        <f>D131+D132</f>
        <v>0</v>
      </c>
      <c r="E130" s="4">
        <f>E131+E132</f>
        <v>0</v>
      </c>
    </row>
    <row r="131" spans="1:5" ht="15.75" thickBot="1">
      <c r="A131" s="5" t="s">
        <v>41</v>
      </c>
      <c r="B131" s="6"/>
      <c r="C131" s="4"/>
      <c r="D131" s="4"/>
      <c r="E131" s="4"/>
    </row>
    <row r="132" spans="1:5" ht="15" customHeight="1" thickBot="1">
      <c r="A132" s="5" t="s">
        <v>42</v>
      </c>
      <c r="B132" s="6"/>
      <c r="C132" s="4"/>
      <c r="D132" s="4"/>
      <c r="E132" s="4"/>
    </row>
    <row r="133" spans="1:5" ht="15.75" thickBot="1">
      <c r="A133" s="1" t="s">
        <v>25</v>
      </c>
      <c r="B133" s="4">
        <f>B134+B135</f>
        <v>0</v>
      </c>
      <c r="C133" s="4">
        <f>C134+C135</f>
        <v>0</v>
      </c>
      <c r="D133" s="4">
        <f>D134+D135</f>
        <v>0</v>
      </c>
      <c r="E133" s="4">
        <f>E134+E135</f>
        <v>0</v>
      </c>
    </row>
    <row r="134" spans="1:5" ht="15.75" thickBot="1">
      <c r="A134" s="5" t="s">
        <v>41</v>
      </c>
      <c r="B134" s="6"/>
      <c r="C134" s="4"/>
      <c r="D134" s="4"/>
      <c r="E134" s="4"/>
    </row>
    <row r="135" spans="1:5" ht="15.75" thickBot="1">
      <c r="A135" s="5" t="s">
        <v>42</v>
      </c>
      <c r="B135" s="6"/>
      <c r="C135" s="4"/>
      <c r="D135" s="4"/>
      <c r="E135" s="4"/>
    </row>
    <row r="136" spans="1:5" ht="24.75" thickBot="1">
      <c r="A136" s="1" t="s">
        <v>3</v>
      </c>
      <c r="B136" s="4">
        <f>B137+B138</f>
        <v>0</v>
      </c>
      <c r="C136" s="4">
        <f>C137+C138</f>
        <v>0</v>
      </c>
      <c r="D136" s="4">
        <f>D137+D138</f>
        <v>0</v>
      </c>
      <c r="E136" s="4">
        <f>E137+E138</f>
        <v>0</v>
      </c>
    </row>
    <row r="137" spans="1:5" ht="15.75" thickBot="1">
      <c r="A137" s="5" t="s">
        <v>41</v>
      </c>
      <c r="B137" s="6"/>
      <c r="C137" s="4"/>
      <c r="D137" s="4"/>
      <c r="E137" s="4"/>
    </row>
    <row r="138" spans="1:5" ht="15.75" thickBot="1">
      <c r="A138" s="5" t="s">
        <v>42</v>
      </c>
      <c r="B138" s="6"/>
      <c r="C138" s="4"/>
      <c r="D138" s="4"/>
      <c r="E138" s="4"/>
    </row>
    <row r="139" spans="1:5" ht="15.75" thickBot="1">
      <c r="A139" s="15" t="s">
        <v>63</v>
      </c>
      <c r="B139" s="6">
        <f>B136+B133+B130+B127+B124+B121+B118</f>
        <v>137700</v>
      </c>
      <c r="C139" s="6">
        <f>C136+C133+C130+C127+C124+C121+C118</f>
        <v>100000</v>
      </c>
      <c r="D139" s="6">
        <f>D136+D133+D130+D127+D124+D121+D118</f>
        <v>180500</v>
      </c>
      <c r="E139" s="6">
        <f>E136+E133+E130+E127+E124+E121+E118</f>
        <v>180500</v>
      </c>
    </row>
    <row r="140" spans="1:5" ht="17.25" customHeight="1" thickBot="1">
      <c r="A140" s="16" t="s">
        <v>32</v>
      </c>
      <c r="B140" s="17"/>
      <c r="C140" s="17"/>
      <c r="D140" s="17"/>
      <c r="E140" s="17"/>
    </row>
    <row r="141" spans="1:5" ht="15.75" thickBot="1">
      <c r="A141" s="428" t="s">
        <v>37</v>
      </c>
      <c r="B141" s="429"/>
      <c r="C141" s="429"/>
      <c r="D141" s="429"/>
      <c r="E141" s="430"/>
    </row>
    <row r="142" spans="1:5" ht="15.75" thickBot="1">
      <c r="A142" s="428" t="s">
        <v>35</v>
      </c>
      <c r="B142" s="429"/>
      <c r="C142" s="429"/>
      <c r="D142" s="429"/>
      <c r="E142" s="430"/>
    </row>
    <row r="143" spans="1:5" ht="15.75" thickBot="1">
      <c r="A143" s="12" t="s">
        <v>38</v>
      </c>
      <c r="B143" s="423" t="s">
        <v>116</v>
      </c>
      <c r="C143" s="424"/>
      <c r="D143" s="418"/>
      <c r="E143" s="419"/>
    </row>
    <row r="144" spans="1:5" ht="51.75" customHeight="1" thickBot="1">
      <c r="A144" s="12" t="s">
        <v>81</v>
      </c>
      <c r="B144" s="32" t="s">
        <v>115</v>
      </c>
      <c r="C144" s="25" t="s">
        <v>43</v>
      </c>
      <c r="D144" s="418" t="s">
        <v>114</v>
      </c>
      <c r="E144" s="419"/>
    </row>
    <row r="145" spans="1:5" ht="17.25" customHeight="1" thickBot="1">
      <c r="A145" s="125" t="s">
        <v>9</v>
      </c>
      <c r="B145" s="420" t="s">
        <v>113</v>
      </c>
      <c r="C145" s="421"/>
      <c r="D145" s="421"/>
      <c r="E145" s="422"/>
    </row>
    <row r="146" spans="1:5" ht="15.75" thickBot="1">
      <c r="A146" s="125" t="s">
        <v>14</v>
      </c>
      <c r="B146" s="425" t="s">
        <v>112</v>
      </c>
      <c r="C146" s="426"/>
      <c r="D146" s="426"/>
      <c r="E146" s="427"/>
    </row>
    <row r="147" spans="1:5" ht="12.75" customHeight="1">
      <c r="A147" s="416"/>
      <c r="B147" s="29">
        <v>2019</v>
      </c>
      <c r="C147" s="29">
        <v>2020</v>
      </c>
      <c r="D147" s="29">
        <v>2021</v>
      </c>
      <c r="E147" s="29">
        <v>2022</v>
      </c>
    </row>
    <row r="148" spans="1:5" ht="9" customHeight="1" thickBot="1">
      <c r="A148" s="417"/>
      <c r="B148" s="11" t="s">
        <v>5</v>
      </c>
      <c r="C148" s="11" t="s">
        <v>6</v>
      </c>
      <c r="D148" s="11" t="s">
        <v>6</v>
      </c>
      <c r="E148" s="11" t="s">
        <v>6</v>
      </c>
    </row>
    <row r="149" spans="1:5" ht="15.75" thickBot="1">
      <c r="A149" s="125" t="s">
        <v>8</v>
      </c>
      <c r="B149" s="22">
        <v>1</v>
      </c>
      <c r="C149" s="22">
        <v>1</v>
      </c>
      <c r="D149" s="22">
        <v>1</v>
      </c>
      <c r="E149" s="22">
        <v>1</v>
      </c>
    </row>
    <row r="150" spans="1:5" ht="15.75" thickBot="1">
      <c r="A150" s="125" t="s">
        <v>15</v>
      </c>
      <c r="B150" s="2">
        <f>B168</f>
        <v>30000</v>
      </c>
      <c r="C150" s="2">
        <f>C168</f>
        <v>18200</v>
      </c>
      <c r="D150" s="2">
        <f>D168</f>
        <v>120000</v>
      </c>
      <c r="E150" s="2">
        <f>E168</f>
        <v>120000</v>
      </c>
    </row>
    <row r="151" spans="1:5" ht="15.75" thickBot="1">
      <c r="A151" s="125" t="s">
        <v>23</v>
      </c>
      <c r="B151" s="2">
        <f>B150/B149</f>
        <v>30000</v>
      </c>
      <c r="C151" s="2">
        <f>C150/C149</f>
        <v>18200</v>
      </c>
      <c r="D151" s="2">
        <f>D150/D149</f>
        <v>120000</v>
      </c>
      <c r="E151" s="2">
        <f>E150/E149</f>
        <v>120000</v>
      </c>
    </row>
    <row r="152" spans="1:5" ht="15.75" thickBot="1">
      <c r="A152" s="125" t="s">
        <v>16</v>
      </c>
      <c r="B152" s="124" t="s">
        <v>22</v>
      </c>
      <c r="C152" s="3">
        <f t="shared" ref="C152:E154" si="4">C149/B149-1</f>
        <v>0</v>
      </c>
      <c r="D152" s="3">
        <f t="shared" si="4"/>
        <v>0</v>
      </c>
      <c r="E152" s="3">
        <f t="shared" si="4"/>
        <v>0</v>
      </c>
    </row>
    <row r="153" spans="1:5" ht="15.75" thickBot="1">
      <c r="A153" s="125" t="s">
        <v>17</v>
      </c>
      <c r="B153" s="124" t="s">
        <v>22</v>
      </c>
      <c r="C153" s="3">
        <f t="shared" si="4"/>
        <v>-0.39333333333333331</v>
      </c>
      <c r="D153" s="3">
        <f t="shared" si="4"/>
        <v>5.5934065934065931</v>
      </c>
      <c r="E153" s="3">
        <f t="shared" si="4"/>
        <v>0</v>
      </c>
    </row>
    <row r="154" spans="1:5" ht="15.75" thickBot="1">
      <c r="A154" s="125" t="s">
        <v>18</v>
      </c>
      <c r="B154" s="124" t="s">
        <v>22</v>
      </c>
      <c r="C154" s="3">
        <f t="shared" si="4"/>
        <v>-0.39333333333333331</v>
      </c>
      <c r="D154" s="3">
        <f t="shared" si="4"/>
        <v>5.5934065934065931</v>
      </c>
      <c r="E154" s="3">
        <f t="shared" si="4"/>
        <v>0</v>
      </c>
    </row>
    <row r="155" spans="1:5" ht="15.75" thickBot="1">
      <c r="A155" s="413" t="s">
        <v>481</v>
      </c>
      <c r="B155" s="414"/>
      <c r="C155" s="414"/>
      <c r="D155" s="414"/>
      <c r="E155" s="415"/>
    </row>
    <row r="156" spans="1:5" ht="12.75" customHeight="1">
      <c r="A156" s="416"/>
      <c r="B156" s="29">
        <v>2019</v>
      </c>
      <c r="C156" s="29">
        <v>2020</v>
      </c>
      <c r="D156" s="29">
        <v>2021</v>
      </c>
      <c r="E156" s="29">
        <v>2022</v>
      </c>
    </row>
    <row r="157" spans="1:5" ht="9" customHeight="1" thickBot="1">
      <c r="A157" s="417"/>
      <c r="B157" s="11" t="s">
        <v>5</v>
      </c>
      <c r="C157" s="11" t="s">
        <v>6</v>
      </c>
      <c r="D157" s="11" t="s">
        <v>6</v>
      </c>
      <c r="E157" s="11" t="s">
        <v>6</v>
      </c>
    </row>
    <row r="158" spans="1:5" ht="9.75" customHeight="1" thickBot="1">
      <c r="A158" s="1" t="s">
        <v>33</v>
      </c>
      <c r="B158" s="4">
        <f>B159+B160+B161+B162</f>
        <v>0</v>
      </c>
      <c r="C158" s="4">
        <f>C159+C160+C161+C162</f>
        <v>0</v>
      </c>
      <c r="D158" s="4">
        <f>D159+D160+D161+D162</f>
        <v>0</v>
      </c>
      <c r="E158" s="4">
        <f>E159+E160+E161+E162</f>
        <v>0</v>
      </c>
    </row>
    <row r="159" spans="1:5" ht="9.75" customHeight="1" thickBot="1">
      <c r="A159" s="5" t="s">
        <v>41</v>
      </c>
      <c r="B159" s="4"/>
      <c r="C159" s="4"/>
      <c r="D159" s="4"/>
      <c r="E159" s="4"/>
    </row>
    <row r="160" spans="1:5" ht="9.75" customHeight="1" thickBot="1">
      <c r="A160" s="5" t="s">
        <v>46</v>
      </c>
      <c r="B160" s="4"/>
      <c r="C160" s="4"/>
      <c r="D160" s="4"/>
      <c r="E160" s="4"/>
    </row>
    <row r="161" spans="1:5" ht="9.75" customHeight="1" thickBot="1">
      <c r="A161" s="5" t="s">
        <v>47</v>
      </c>
      <c r="B161" s="4"/>
      <c r="C161" s="4"/>
      <c r="D161" s="4"/>
      <c r="E161" s="4"/>
    </row>
    <row r="162" spans="1:5" ht="9.75" customHeight="1" thickBot="1">
      <c r="A162" s="5" t="s">
        <v>48</v>
      </c>
      <c r="B162" s="4"/>
      <c r="C162" s="4"/>
      <c r="D162" s="4"/>
      <c r="E162" s="4"/>
    </row>
    <row r="163" spans="1:5" ht="15.75" thickBot="1">
      <c r="A163" s="1" t="s">
        <v>34</v>
      </c>
      <c r="B163" s="6">
        <f>B164+B165+B166+B167</f>
        <v>30000</v>
      </c>
      <c r="C163" s="23">
        <f>C164+C165+C166+C167</f>
        <v>18200</v>
      </c>
      <c r="D163" s="6">
        <f>D164+D165+D166+D167</f>
        <v>120000</v>
      </c>
      <c r="E163" s="6">
        <f>E164+E165+E166+E167</f>
        <v>120000</v>
      </c>
    </row>
    <row r="164" spans="1:5" ht="15.75" thickBot="1">
      <c r="A164" s="5" t="s">
        <v>41</v>
      </c>
      <c r="B164" s="24">
        <v>30000</v>
      </c>
      <c r="C164" s="24">
        <v>18200</v>
      </c>
      <c r="D164" s="4">
        <v>120000</v>
      </c>
      <c r="E164" s="4">
        <v>120000</v>
      </c>
    </row>
    <row r="165" spans="1:5" ht="15.75" thickBot="1">
      <c r="A165" s="5" t="s">
        <v>46</v>
      </c>
      <c r="B165" s="6"/>
      <c r="C165" s="4"/>
      <c r="D165" s="4"/>
      <c r="E165" s="4"/>
    </row>
    <row r="166" spans="1:5" ht="15.75" thickBot="1">
      <c r="A166" s="5" t="s">
        <v>47</v>
      </c>
      <c r="B166" s="6"/>
      <c r="C166" s="4"/>
      <c r="D166" s="4"/>
      <c r="E166" s="4"/>
    </row>
    <row r="167" spans="1:5" ht="15.75" thickBot="1">
      <c r="A167" s="5" t="s">
        <v>48</v>
      </c>
      <c r="B167" s="6"/>
      <c r="C167" s="4"/>
      <c r="D167" s="4"/>
      <c r="E167" s="4"/>
    </row>
    <row r="168" spans="1:5" ht="15.75" thickBot="1">
      <c r="A168" s="26" t="s">
        <v>73</v>
      </c>
      <c r="B168" s="6">
        <f>B158+B163</f>
        <v>30000</v>
      </c>
      <c r="C168" s="6">
        <f>C158+C163</f>
        <v>18200</v>
      </c>
      <c r="D168" s="6">
        <f>D158+D163</f>
        <v>120000</v>
      </c>
      <c r="E168" s="6">
        <f>E158+E163</f>
        <v>120000</v>
      </c>
    </row>
    <row r="169" spans="1:5" ht="15.75" thickBot="1">
      <c r="A169" s="18"/>
      <c r="B169" s="19">
        <f>B168</f>
        <v>30000</v>
      </c>
      <c r="C169" s="19">
        <f>C168</f>
        <v>18200</v>
      </c>
      <c r="D169" s="19">
        <f>D168</f>
        <v>120000</v>
      </c>
      <c r="E169" s="19">
        <f>E168</f>
        <v>120000</v>
      </c>
    </row>
    <row r="170" spans="1:5" s="128" customFormat="1" ht="15.75" thickBot="1">
      <c r="A170" s="12" t="s">
        <v>38</v>
      </c>
      <c r="B170" s="423" t="s">
        <v>116</v>
      </c>
      <c r="C170" s="424"/>
      <c r="D170" s="418"/>
      <c r="E170" s="419"/>
    </row>
    <row r="171" spans="1:5" s="128" customFormat="1" ht="57" thickBot="1">
      <c r="A171" s="12" t="s">
        <v>82</v>
      </c>
      <c r="B171" s="32" t="s">
        <v>115</v>
      </c>
      <c r="C171" s="25" t="s">
        <v>43</v>
      </c>
      <c r="D171" s="418"/>
      <c r="E171" s="419"/>
    </row>
    <row r="172" spans="1:5" s="128" customFormat="1" ht="35.25" customHeight="1" thickBot="1">
      <c r="A172" s="127" t="s">
        <v>9</v>
      </c>
      <c r="B172" s="420" t="s">
        <v>483</v>
      </c>
      <c r="C172" s="421"/>
      <c r="D172" s="421"/>
      <c r="E172" s="422"/>
    </row>
    <row r="173" spans="1:5" s="128" customFormat="1" ht="15.75" thickBot="1">
      <c r="A173" s="127" t="s">
        <v>14</v>
      </c>
      <c r="B173" s="425" t="s">
        <v>112</v>
      </c>
      <c r="C173" s="426"/>
      <c r="D173" s="426"/>
      <c r="E173" s="427"/>
    </row>
    <row r="174" spans="1:5" s="128" customFormat="1">
      <c r="A174" s="416"/>
      <c r="B174" s="29">
        <v>2019</v>
      </c>
      <c r="C174" s="29">
        <v>2020</v>
      </c>
      <c r="D174" s="29">
        <v>2021</v>
      </c>
      <c r="E174" s="29">
        <v>2022</v>
      </c>
    </row>
    <row r="175" spans="1:5" s="128" customFormat="1" ht="15.75" thickBot="1">
      <c r="A175" s="417"/>
      <c r="B175" s="11" t="s">
        <v>5</v>
      </c>
      <c r="C175" s="11" t="s">
        <v>6</v>
      </c>
      <c r="D175" s="11" t="s">
        <v>6</v>
      </c>
      <c r="E175" s="11" t="s">
        <v>6</v>
      </c>
    </row>
    <row r="176" spans="1:5" s="128" customFormat="1" ht="15.75" thickBot="1">
      <c r="A176" s="127" t="s">
        <v>8</v>
      </c>
      <c r="B176" s="22">
        <v>1</v>
      </c>
      <c r="C176" s="22">
        <v>1</v>
      </c>
      <c r="D176" s="22">
        <v>1</v>
      </c>
      <c r="E176" s="22">
        <v>1</v>
      </c>
    </row>
    <row r="177" spans="1:5" s="128" customFormat="1" ht="15.75" thickBot="1">
      <c r="A177" s="127" t="s">
        <v>15</v>
      </c>
      <c r="B177" s="2">
        <f>B195</f>
        <v>30000</v>
      </c>
      <c r="C177" s="2">
        <f>C195</f>
        <v>1800</v>
      </c>
      <c r="D177" s="2">
        <f>D195</f>
        <v>0</v>
      </c>
      <c r="E177" s="2">
        <f>E195</f>
        <v>0</v>
      </c>
    </row>
    <row r="178" spans="1:5" s="128" customFormat="1" ht="15.75" thickBot="1">
      <c r="A178" s="127" t="s">
        <v>23</v>
      </c>
      <c r="B178" s="2">
        <f>B177/B176</f>
        <v>30000</v>
      </c>
      <c r="C178" s="2">
        <f>C177/C176</f>
        <v>1800</v>
      </c>
      <c r="D178" s="2">
        <f>D177/D176</f>
        <v>0</v>
      </c>
      <c r="E178" s="2">
        <f>E177/E176</f>
        <v>0</v>
      </c>
    </row>
    <row r="179" spans="1:5" s="128" customFormat="1" ht="15.75" thickBot="1">
      <c r="A179" s="127" t="s">
        <v>16</v>
      </c>
      <c r="B179" s="253" t="s">
        <v>22</v>
      </c>
      <c r="C179" s="3">
        <f t="shared" ref="C179:C181" si="5">C176/B176-1</f>
        <v>0</v>
      </c>
      <c r="D179" s="3">
        <f t="shared" ref="D179:D181" si="6">D176/C176-1</f>
        <v>0</v>
      </c>
      <c r="E179" s="3">
        <f t="shared" ref="E179:E181" si="7">E176/D176-1</f>
        <v>0</v>
      </c>
    </row>
    <row r="180" spans="1:5" s="128" customFormat="1" ht="15.75" thickBot="1">
      <c r="A180" s="127" t="s">
        <v>17</v>
      </c>
      <c r="B180" s="253" t="s">
        <v>22</v>
      </c>
      <c r="C180" s="3">
        <f t="shared" si="5"/>
        <v>-0.94</v>
      </c>
      <c r="D180" s="3">
        <f t="shared" si="6"/>
        <v>-1</v>
      </c>
      <c r="E180" s="3" t="e">
        <f t="shared" si="7"/>
        <v>#DIV/0!</v>
      </c>
    </row>
    <row r="181" spans="1:5" s="128" customFormat="1" ht="15.75" thickBot="1">
      <c r="A181" s="127" t="s">
        <v>18</v>
      </c>
      <c r="B181" s="253" t="s">
        <v>22</v>
      </c>
      <c r="C181" s="3">
        <f t="shared" si="5"/>
        <v>-0.94</v>
      </c>
      <c r="D181" s="3">
        <f t="shared" si="6"/>
        <v>-1</v>
      </c>
      <c r="E181" s="3" t="e">
        <f t="shared" si="7"/>
        <v>#DIV/0!</v>
      </c>
    </row>
    <row r="182" spans="1:5" s="128" customFormat="1" ht="15.75" thickBot="1">
      <c r="A182" s="413" t="s">
        <v>482</v>
      </c>
      <c r="B182" s="414"/>
      <c r="C182" s="414"/>
      <c r="D182" s="414"/>
      <c r="E182" s="415"/>
    </row>
    <row r="183" spans="1:5" s="128" customFormat="1">
      <c r="A183" s="416"/>
      <c r="B183" s="29">
        <v>2019</v>
      </c>
      <c r="C183" s="29">
        <v>2020</v>
      </c>
      <c r="D183" s="29">
        <v>2021</v>
      </c>
      <c r="E183" s="29">
        <v>2022</v>
      </c>
    </row>
    <row r="184" spans="1:5" s="128" customFormat="1" ht="15.75" thickBot="1">
      <c r="A184" s="417"/>
      <c r="B184" s="11" t="s">
        <v>5</v>
      </c>
      <c r="C184" s="11" t="s">
        <v>6</v>
      </c>
      <c r="D184" s="11" t="s">
        <v>6</v>
      </c>
      <c r="E184" s="11" t="s">
        <v>6</v>
      </c>
    </row>
    <row r="185" spans="1:5" s="128" customFormat="1" ht="15.75" thickBot="1">
      <c r="A185" s="1" t="s">
        <v>33</v>
      </c>
      <c r="B185" s="4">
        <f>B186+B187+B188+B189</f>
        <v>0</v>
      </c>
      <c r="C185" s="4">
        <f>C186+C187+C188+C189</f>
        <v>0</v>
      </c>
      <c r="D185" s="4">
        <f>D186+D187+D188+D189</f>
        <v>0</v>
      </c>
      <c r="E185" s="4">
        <f>E186+E187+E188+E189</f>
        <v>0</v>
      </c>
    </row>
    <row r="186" spans="1:5" s="128" customFormat="1" ht="15.75" thickBot="1">
      <c r="A186" s="5" t="s">
        <v>41</v>
      </c>
      <c r="B186" s="4"/>
      <c r="C186" s="4"/>
      <c r="D186" s="4"/>
      <c r="E186" s="4"/>
    </row>
    <row r="187" spans="1:5" s="128" customFormat="1" ht="15.75" thickBot="1">
      <c r="A187" s="5" t="s">
        <v>46</v>
      </c>
      <c r="B187" s="4"/>
      <c r="C187" s="4"/>
      <c r="D187" s="4"/>
      <c r="E187" s="4"/>
    </row>
    <row r="188" spans="1:5" s="128" customFormat="1" ht="15.75" thickBot="1">
      <c r="A188" s="5" t="s">
        <v>47</v>
      </c>
      <c r="B188" s="4"/>
      <c r="C188" s="4"/>
      <c r="D188" s="4"/>
      <c r="E188" s="4"/>
    </row>
    <row r="189" spans="1:5" s="128" customFormat="1" ht="15.75" thickBot="1">
      <c r="A189" s="5" t="s">
        <v>48</v>
      </c>
      <c r="B189" s="4"/>
      <c r="C189" s="4"/>
      <c r="D189" s="4"/>
      <c r="E189" s="4"/>
    </row>
    <row r="190" spans="1:5" s="128" customFormat="1" ht="15.75" thickBot="1">
      <c r="A190" s="1" t="s">
        <v>34</v>
      </c>
      <c r="B190" s="6">
        <f>B191+B192+B193+B194</f>
        <v>30000</v>
      </c>
      <c r="C190" s="23">
        <f>C191+C192+C193+C194</f>
        <v>1800</v>
      </c>
      <c r="D190" s="6">
        <f>D191+D192+D193+D194</f>
        <v>0</v>
      </c>
      <c r="E190" s="6">
        <f>E191+E192+E193+E194</f>
        <v>0</v>
      </c>
    </row>
    <row r="191" spans="1:5" s="128" customFormat="1" ht="15.75" thickBot="1">
      <c r="A191" s="5" t="s">
        <v>41</v>
      </c>
      <c r="B191" s="24">
        <v>30000</v>
      </c>
      <c r="C191" s="24">
        <v>1800</v>
      </c>
      <c r="D191" s="4">
        <v>0</v>
      </c>
      <c r="E191" s="4">
        <v>0</v>
      </c>
    </row>
    <row r="192" spans="1:5" s="128" customFormat="1" ht="15.75" thickBot="1">
      <c r="A192" s="5" t="s">
        <v>46</v>
      </c>
      <c r="B192" s="6"/>
      <c r="C192" s="4"/>
      <c r="D192" s="4"/>
      <c r="E192" s="4"/>
    </row>
    <row r="193" spans="1:5" s="128" customFormat="1" ht="15.75" thickBot="1">
      <c r="A193" s="5" t="s">
        <v>47</v>
      </c>
      <c r="B193" s="6"/>
      <c r="C193" s="4"/>
      <c r="D193" s="4"/>
      <c r="E193" s="4"/>
    </row>
    <row r="194" spans="1:5" s="128" customFormat="1" ht="15.75" thickBot="1">
      <c r="A194" s="5" t="s">
        <v>48</v>
      </c>
      <c r="B194" s="6"/>
      <c r="C194" s="4"/>
      <c r="D194" s="4"/>
      <c r="E194" s="4"/>
    </row>
    <row r="195" spans="1:5" s="128" customFormat="1" ht="15.75" thickBot="1">
      <c r="A195" s="26" t="s">
        <v>77</v>
      </c>
      <c r="B195" s="6">
        <f>B185+B190</f>
        <v>30000</v>
      </c>
      <c r="C195" s="6">
        <f>C185+C190</f>
        <v>1800</v>
      </c>
      <c r="D195" s="6">
        <f>D185+D190</f>
        <v>0</v>
      </c>
      <c r="E195" s="6">
        <f>E185+E190</f>
        <v>0</v>
      </c>
    </row>
    <row r="196" spans="1:5" s="128" customFormat="1" ht="15.75" thickBot="1">
      <c r="A196" s="18"/>
      <c r="B196" s="19">
        <f>B195</f>
        <v>30000</v>
      </c>
      <c r="C196" s="19">
        <f>C195</f>
        <v>1800</v>
      </c>
      <c r="D196" s="19">
        <f>D195</f>
        <v>0</v>
      </c>
      <c r="E196" s="19">
        <f>E195</f>
        <v>0</v>
      </c>
    </row>
    <row r="197" spans="1:5" ht="27" customHeight="1" thickBot="1">
      <c r="A197" s="8" t="s">
        <v>39</v>
      </c>
      <c r="B197" s="36">
        <f>B198</f>
        <v>1215000</v>
      </c>
      <c r="C197" s="36">
        <f>C198</f>
        <v>1209000</v>
      </c>
      <c r="D197" s="36">
        <f>D198</f>
        <v>1310300</v>
      </c>
      <c r="E197" s="36">
        <f>E198</f>
        <v>1310300</v>
      </c>
    </row>
    <row r="198" spans="1:5" ht="24.75" thickBot="1">
      <c r="A198" s="8" t="s">
        <v>40</v>
      </c>
      <c r="B198" s="36">
        <f>B199+B202+B205+B214+B217+B225</f>
        <v>1215000</v>
      </c>
      <c r="C198" s="36">
        <f>C199+C202+C205+C214+C217+C225</f>
        <v>1209000</v>
      </c>
      <c r="D198" s="36">
        <f>D199+D202+D205+D214+D217+D225</f>
        <v>1310300</v>
      </c>
      <c r="E198" s="36">
        <f>E199+E202+E205+E214+E217+E225</f>
        <v>1310300</v>
      </c>
    </row>
    <row r="199" spans="1:5" ht="15.75" thickBot="1">
      <c r="A199" s="1" t="s">
        <v>0</v>
      </c>
      <c r="B199" s="214">
        <f>B200+B201</f>
        <v>463300</v>
      </c>
      <c r="C199" s="214">
        <f>C200+C201</f>
        <v>463300</v>
      </c>
      <c r="D199" s="214">
        <f>D200+D201</f>
        <v>463300</v>
      </c>
      <c r="E199" s="214">
        <f>E200+E201</f>
        <v>463300</v>
      </c>
    </row>
    <row r="200" spans="1:5" ht="15.75" thickBot="1">
      <c r="A200" s="5" t="s">
        <v>41</v>
      </c>
      <c r="B200" s="6">
        <f>B45+B82+B119</f>
        <v>463300</v>
      </c>
      <c r="C200" s="6">
        <f>C45+C82+C119</f>
        <v>463300</v>
      </c>
      <c r="D200" s="6">
        <f>D45+D82+D119</f>
        <v>463300</v>
      </c>
      <c r="E200" s="6">
        <f>E45+E82+E119</f>
        <v>463300</v>
      </c>
    </row>
    <row r="201" spans="1:5" ht="18" customHeight="1" thickBot="1">
      <c r="A201" s="5" t="s">
        <v>44</v>
      </c>
      <c r="B201" s="6">
        <v>0</v>
      </c>
      <c r="C201" s="6">
        <v>0</v>
      </c>
      <c r="D201" s="6">
        <v>0</v>
      </c>
      <c r="E201" s="6">
        <v>0</v>
      </c>
    </row>
    <row r="202" spans="1:5" ht="24.75" thickBot="1">
      <c r="A202" s="1" t="s">
        <v>28</v>
      </c>
      <c r="B202" s="214">
        <f>B203</f>
        <v>88000</v>
      </c>
      <c r="C202" s="214">
        <f>C203</f>
        <v>88000</v>
      </c>
      <c r="D202" s="214">
        <f>D203</f>
        <v>8800</v>
      </c>
      <c r="E202" s="214">
        <f>E203</f>
        <v>8800</v>
      </c>
    </row>
    <row r="203" spans="1:5" ht="15.75" thickBot="1">
      <c r="A203" s="5" t="s">
        <v>41</v>
      </c>
      <c r="B203" s="6">
        <f>B48+B85+B122</f>
        <v>88000</v>
      </c>
      <c r="C203" s="6">
        <f>C48+C85+C122</f>
        <v>88000</v>
      </c>
      <c r="D203" s="6">
        <f>D48+D85+D122</f>
        <v>8800</v>
      </c>
      <c r="E203" s="6">
        <f>E48+E85+E122</f>
        <v>8800</v>
      </c>
    </row>
    <row r="204" spans="1:5" ht="15.75" thickBot="1">
      <c r="A204" s="5" t="s">
        <v>44</v>
      </c>
      <c r="B204" s="6">
        <v>0</v>
      </c>
      <c r="C204" s="6">
        <v>0</v>
      </c>
      <c r="D204" s="6">
        <v>0</v>
      </c>
      <c r="E204" s="6">
        <v>0</v>
      </c>
    </row>
    <row r="205" spans="1:5" ht="18" customHeight="1" thickBot="1">
      <c r="A205" s="1" t="s">
        <v>1</v>
      </c>
      <c r="B205" s="214">
        <f>B206</f>
        <v>414700</v>
      </c>
      <c r="C205" s="214">
        <f>C206+C207</f>
        <v>418700</v>
      </c>
      <c r="D205" s="214">
        <f>D206+D207</f>
        <v>499200</v>
      </c>
      <c r="E205" s="214">
        <f>E206+E207</f>
        <v>499200</v>
      </c>
    </row>
    <row r="206" spans="1:5" ht="18" customHeight="1" thickBot="1">
      <c r="A206" s="5" t="s">
        <v>41</v>
      </c>
      <c r="B206" s="23">
        <f>B51+B88+B125</f>
        <v>414700</v>
      </c>
      <c r="C206" s="23">
        <f>C51+C88+C125</f>
        <v>418700</v>
      </c>
      <c r="D206" s="23">
        <f>D51+D88+D125</f>
        <v>499200</v>
      </c>
      <c r="E206" s="23">
        <f>E51+E88+E125</f>
        <v>499200</v>
      </c>
    </row>
    <row r="207" spans="1:5" ht="15" customHeight="1" thickBot="1">
      <c r="A207" s="5" t="s">
        <v>44</v>
      </c>
      <c r="B207" s="6">
        <v>0</v>
      </c>
      <c r="C207" s="6">
        <v>0</v>
      </c>
      <c r="D207" s="6">
        <v>0</v>
      </c>
      <c r="E207" s="6">
        <v>0</v>
      </c>
    </row>
    <row r="208" spans="1:5" ht="12" customHeight="1" thickBot="1">
      <c r="A208" s="1" t="s">
        <v>2</v>
      </c>
      <c r="B208" s="14">
        <f>B209+B210</f>
        <v>0</v>
      </c>
      <c r="C208" s="14">
        <f>C209+C210</f>
        <v>0</v>
      </c>
      <c r="D208" s="14">
        <f>D209+D210</f>
        <v>0</v>
      </c>
      <c r="E208" s="14">
        <f>E209+E210</f>
        <v>0</v>
      </c>
    </row>
    <row r="209" spans="1:5" ht="12" customHeight="1" thickBot="1">
      <c r="A209" s="5" t="s">
        <v>41</v>
      </c>
      <c r="B209" s="6">
        <f>B54+B91+B128</f>
        <v>0</v>
      </c>
      <c r="C209" s="6">
        <f>C54+C91+C128</f>
        <v>0</v>
      </c>
      <c r="D209" s="6">
        <f>D54+D91+D128</f>
        <v>0</v>
      </c>
      <c r="E209" s="6">
        <f>E54+E91+E128</f>
        <v>0</v>
      </c>
    </row>
    <row r="210" spans="1:5" ht="12" customHeight="1" thickBot="1">
      <c r="A210" s="5" t="s">
        <v>44</v>
      </c>
      <c r="B210" s="6">
        <v>0</v>
      </c>
      <c r="C210" s="6">
        <v>0</v>
      </c>
      <c r="D210" s="6">
        <v>0</v>
      </c>
      <c r="E210" s="6">
        <v>0</v>
      </c>
    </row>
    <row r="211" spans="1:5" ht="12" customHeight="1" thickBot="1">
      <c r="A211" s="1" t="s">
        <v>24</v>
      </c>
      <c r="B211" s="14">
        <f>B212+B213</f>
        <v>0</v>
      </c>
      <c r="C211" s="14">
        <f>C212+C213</f>
        <v>0</v>
      </c>
      <c r="D211" s="14">
        <f>D212+D213</f>
        <v>0</v>
      </c>
      <c r="E211" s="14">
        <f>E212+E213</f>
        <v>0</v>
      </c>
    </row>
    <row r="212" spans="1:5" ht="12" customHeight="1" thickBot="1">
      <c r="A212" s="5" t="s">
        <v>41</v>
      </c>
      <c r="B212" s="6">
        <f>B57+B94+B131</f>
        <v>0</v>
      </c>
      <c r="C212" s="6">
        <f>C57+C94+C131</f>
        <v>0</v>
      </c>
      <c r="D212" s="6">
        <f>D57+D94+D131</f>
        <v>0</v>
      </c>
      <c r="E212" s="6">
        <f>E57+E94+E131</f>
        <v>0</v>
      </c>
    </row>
    <row r="213" spans="1:5" ht="12" customHeight="1" thickBot="1">
      <c r="A213" s="5" t="s">
        <v>44</v>
      </c>
      <c r="B213" s="6">
        <v>0</v>
      </c>
      <c r="C213" s="6">
        <v>0</v>
      </c>
      <c r="D213" s="6">
        <v>0</v>
      </c>
      <c r="E213" s="6">
        <v>0</v>
      </c>
    </row>
    <row r="214" spans="1:5" ht="18" customHeight="1" thickBot="1">
      <c r="A214" s="1" t="s">
        <v>25</v>
      </c>
      <c r="B214" s="14">
        <f>B215+B216</f>
        <v>186000</v>
      </c>
      <c r="C214" s="14">
        <f>C215+C216</f>
        <v>186000</v>
      </c>
      <c r="D214" s="14">
        <f>D215+D216</f>
        <v>186000</v>
      </c>
      <c r="E214" s="14">
        <f>E215+E216</f>
        <v>186000</v>
      </c>
    </row>
    <row r="215" spans="1:5" ht="18" customHeight="1" thickBot="1">
      <c r="A215" s="5" t="s">
        <v>41</v>
      </c>
      <c r="B215" s="6">
        <f>B60+B97+B134</f>
        <v>186000</v>
      </c>
      <c r="C215" s="23">
        <f>C60+C97+C134</f>
        <v>186000</v>
      </c>
      <c r="D215" s="23">
        <f>D60+D97+D134</f>
        <v>186000</v>
      </c>
      <c r="E215" s="23">
        <f>E60+E97+E134</f>
        <v>186000</v>
      </c>
    </row>
    <row r="216" spans="1:5" ht="18" customHeight="1" thickBot="1">
      <c r="A216" s="5" t="s">
        <v>44</v>
      </c>
      <c r="B216" s="6">
        <v>0</v>
      </c>
      <c r="C216" s="23">
        <v>0</v>
      </c>
      <c r="D216" s="23">
        <v>0</v>
      </c>
      <c r="E216" s="23">
        <v>0</v>
      </c>
    </row>
    <row r="217" spans="1:5" ht="18" customHeight="1" thickBot="1">
      <c r="A217" s="1" t="s">
        <v>3</v>
      </c>
      <c r="B217" s="14">
        <f>B218+B219</f>
        <v>33000</v>
      </c>
      <c r="C217" s="31">
        <f>C218+C219</f>
        <v>33000</v>
      </c>
      <c r="D217" s="31">
        <f>D218+D219</f>
        <v>33000</v>
      </c>
      <c r="E217" s="31">
        <f>E218+E219</f>
        <v>33000</v>
      </c>
    </row>
    <row r="218" spans="1:5" ht="18" customHeight="1" thickBot="1">
      <c r="A218" s="5" t="s">
        <v>41</v>
      </c>
      <c r="B218" s="6">
        <f>B63+B100+B137</f>
        <v>33000</v>
      </c>
      <c r="C218" s="23">
        <f>C63+C100+C137</f>
        <v>33000</v>
      </c>
      <c r="D218" s="23">
        <f>D63+D100+D137</f>
        <v>33000</v>
      </c>
      <c r="E218" s="23">
        <f>E63+E100+E137</f>
        <v>33000</v>
      </c>
    </row>
    <row r="219" spans="1:5" ht="18" customHeight="1" thickBot="1">
      <c r="A219" s="5" t="s">
        <v>44</v>
      </c>
      <c r="B219" s="6">
        <v>0</v>
      </c>
      <c r="C219" s="23">
        <v>0</v>
      </c>
      <c r="D219" s="23">
        <v>0</v>
      </c>
      <c r="E219" s="23">
        <v>0</v>
      </c>
    </row>
    <row r="220" spans="1:5" ht="18" customHeight="1" thickBot="1">
      <c r="A220" s="1" t="s">
        <v>19</v>
      </c>
      <c r="B220" s="14">
        <f>B221+B222+B223+B224</f>
        <v>0</v>
      </c>
      <c r="C220" s="31">
        <f>C221+C222+C223+C224</f>
        <v>0</v>
      </c>
      <c r="D220" s="31">
        <f>D221+D222+D223+D224</f>
        <v>0</v>
      </c>
      <c r="E220" s="31">
        <f>E221+E222+E223+E224</f>
        <v>0</v>
      </c>
    </row>
    <row r="221" spans="1:5" ht="13.5" customHeight="1" thickBot="1">
      <c r="A221" s="5" t="s">
        <v>41</v>
      </c>
      <c r="B221" s="6">
        <v>0</v>
      </c>
      <c r="C221" s="23">
        <v>0</v>
      </c>
      <c r="D221" s="23">
        <v>0</v>
      </c>
      <c r="E221" s="23">
        <v>0</v>
      </c>
    </row>
    <row r="222" spans="1:5" ht="13.5" customHeight="1" thickBot="1">
      <c r="A222" s="5" t="s">
        <v>49</v>
      </c>
      <c r="B222" s="4">
        <v>0</v>
      </c>
      <c r="C222" s="24">
        <v>0</v>
      </c>
      <c r="D222" s="24">
        <v>0</v>
      </c>
      <c r="E222" s="24">
        <v>0</v>
      </c>
    </row>
    <row r="223" spans="1:5" ht="13.5" customHeight="1" thickBot="1">
      <c r="A223" s="5" t="s">
        <v>47</v>
      </c>
      <c r="B223" s="4">
        <v>0</v>
      </c>
      <c r="C223" s="24">
        <v>0</v>
      </c>
      <c r="D223" s="24">
        <v>0</v>
      </c>
      <c r="E223" s="24">
        <v>0</v>
      </c>
    </row>
    <row r="224" spans="1:5" ht="13.5" customHeight="1" thickBot="1">
      <c r="A224" s="5" t="s">
        <v>48</v>
      </c>
      <c r="B224" s="4">
        <v>0</v>
      </c>
      <c r="C224" s="24">
        <v>0</v>
      </c>
      <c r="D224" s="24">
        <v>0</v>
      </c>
      <c r="E224" s="24">
        <v>0</v>
      </c>
    </row>
    <row r="225" spans="1:5" ht="18" customHeight="1" thickBot="1">
      <c r="A225" s="1" t="s">
        <v>20</v>
      </c>
      <c r="B225" s="14">
        <f>B226+B227+B228+B229</f>
        <v>30000</v>
      </c>
      <c r="C225" s="266">
        <f>C226+C227+C228+C229</f>
        <v>20000</v>
      </c>
      <c r="D225" s="266">
        <f>D226+D227+D228+D229</f>
        <v>120000</v>
      </c>
      <c r="E225" s="266">
        <f>E226+E227+E228+E229</f>
        <v>120000</v>
      </c>
    </row>
    <row r="226" spans="1:5" ht="15.75" thickBot="1">
      <c r="A226" s="5" t="s">
        <v>41</v>
      </c>
      <c r="B226" s="6">
        <f>B164</f>
        <v>30000</v>
      </c>
      <c r="C226" s="265">
        <f>C164+C191</f>
        <v>20000</v>
      </c>
      <c r="D226" s="265">
        <f>D164</f>
        <v>120000</v>
      </c>
      <c r="E226" s="265">
        <f>E164</f>
        <v>120000</v>
      </c>
    </row>
    <row r="227" spans="1:5" ht="15.75" thickBot="1">
      <c r="A227" s="5" t="s">
        <v>49</v>
      </c>
      <c r="B227" s="4">
        <v>0</v>
      </c>
      <c r="C227" s="4">
        <v>0</v>
      </c>
      <c r="D227" s="4">
        <v>0</v>
      </c>
      <c r="E227" s="4">
        <v>0</v>
      </c>
    </row>
    <row r="228" spans="1:5" ht="15.75" thickBot="1">
      <c r="A228" s="5" t="s">
        <v>47</v>
      </c>
      <c r="B228" s="4">
        <v>0</v>
      </c>
      <c r="C228" s="4">
        <v>0</v>
      </c>
      <c r="D228" s="4">
        <v>0</v>
      </c>
      <c r="E228" s="4">
        <v>0</v>
      </c>
    </row>
    <row r="229" spans="1:5" ht="15.75" thickBot="1">
      <c r="A229" s="5" t="s">
        <v>48</v>
      </c>
      <c r="B229" s="4">
        <v>0</v>
      </c>
      <c r="C229" s="4">
        <v>0</v>
      </c>
      <c r="D229" s="4">
        <v>0</v>
      </c>
      <c r="E229" s="4">
        <v>0</v>
      </c>
    </row>
    <row r="230" spans="1:5" ht="15.75" thickBot="1">
      <c r="A230" s="16" t="s">
        <v>32</v>
      </c>
      <c r="B230" s="17">
        <f>B197-B198</f>
        <v>0</v>
      </c>
      <c r="C230" s="17">
        <f>C197-C198</f>
        <v>0</v>
      </c>
      <c r="D230" s="17">
        <f>D197-D198</f>
        <v>0</v>
      </c>
      <c r="E230" s="17">
        <f>E197-E198</f>
        <v>0</v>
      </c>
    </row>
  </sheetData>
  <mergeCells count="49">
    <mergeCell ref="A1:E1"/>
    <mergeCell ref="A115:E115"/>
    <mergeCell ref="A79:A80"/>
    <mergeCell ref="A116:A117"/>
    <mergeCell ref="B18:E18"/>
    <mergeCell ref="A28:E28"/>
    <mergeCell ref="A41:E41"/>
    <mergeCell ref="A33:A34"/>
    <mergeCell ref="A20:A21"/>
    <mergeCell ref="B31:E31"/>
    <mergeCell ref="B105:E105"/>
    <mergeCell ref="A9:E11"/>
    <mergeCell ref="B12:E12"/>
    <mergeCell ref="A13:A14"/>
    <mergeCell ref="B106:E106"/>
    <mergeCell ref="A107:A108"/>
    <mergeCell ref="A78:E78"/>
    <mergeCell ref="B30:E30"/>
    <mergeCell ref="B32:E32"/>
    <mergeCell ref="A29:E29"/>
    <mergeCell ref="A42:A43"/>
    <mergeCell ref="B67:E67"/>
    <mergeCell ref="B68:E68"/>
    <mergeCell ref="B69:E69"/>
    <mergeCell ref="A70:A71"/>
    <mergeCell ref="A19:E19"/>
    <mergeCell ref="B104:E104"/>
    <mergeCell ref="A2:E2"/>
    <mergeCell ref="B5:E5"/>
    <mergeCell ref="B6:E6"/>
    <mergeCell ref="B7:E7"/>
    <mergeCell ref="A8:E8"/>
    <mergeCell ref="A3:E3"/>
    <mergeCell ref="A141:E141"/>
    <mergeCell ref="A142:E142"/>
    <mergeCell ref="B143:E143"/>
    <mergeCell ref="B146:E146"/>
    <mergeCell ref="A147:A148"/>
    <mergeCell ref="A155:E155"/>
    <mergeCell ref="A156:A157"/>
    <mergeCell ref="D144:E144"/>
    <mergeCell ref="B145:E145"/>
    <mergeCell ref="B170:E170"/>
    <mergeCell ref="D171:E171"/>
    <mergeCell ref="B172:E172"/>
    <mergeCell ref="B173:E173"/>
    <mergeCell ref="A174:A175"/>
    <mergeCell ref="A182:E182"/>
    <mergeCell ref="A183:A184"/>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E1653"/>
  <sheetViews>
    <sheetView workbookViewId="0">
      <selection sqref="A1:E1"/>
    </sheetView>
  </sheetViews>
  <sheetFormatPr defaultRowHeight="12"/>
  <cols>
    <col min="1" max="1" width="28.5703125" style="179" customWidth="1"/>
    <col min="2" max="2" width="14.85546875" style="179" hidden="1" customWidth="1"/>
    <col min="3" max="3" width="14.7109375" style="179" customWidth="1"/>
    <col min="4" max="4" width="11.7109375" style="179" customWidth="1"/>
    <col min="5" max="5" width="14" style="179" customWidth="1"/>
    <col min="6" max="16384" width="9.140625" style="169"/>
  </cols>
  <sheetData>
    <row r="1" spans="1:5" ht="15">
      <c r="A1" s="431" t="s">
        <v>291</v>
      </c>
      <c r="B1" s="431"/>
      <c r="C1" s="431"/>
      <c r="D1" s="431"/>
      <c r="E1" s="431"/>
    </row>
    <row r="2" spans="1:5" ht="15.75" customHeight="1">
      <c r="A2" s="529" t="s">
        <v>303</v>
      </c>
      <c r="B2" s="529"/>
      <c r="C2" s="529"/>
      <c r="D2" s="529"/>
      <c r="E2" s="529"/>
    </row>
    <row r="3" spans="1:5" ht="18" customHeight="1" thickBot="1">
      <c r="A3" s="530" t="s">
        <v>190</v>
      </c>
      <c r="B3" s="530"/>
      <c r="C3" s="530"/>
      <c r="D3" s="530"/>
      <c r="E3" s="530"/>
    </row>
    <row r="4" spans="1:5" ht="12.75" thickBot="1">
      <c r="A4" s="284" t="s">
        <v>21</v>
      </c>
      <c r="B4" s="531" t="s">
        <v>560</v>
      </c>
      <c r="C4" s="531"/>
      <c r="D4" s="531"/>
      <c r="E4" s="531"/>
    </row>
    <row r="5" spans="1:5" ht="12.75" thickBot="1">
      <c r="A5" s="284" t="s">
        <v>4</v>
      </c>
      <c r="B5" s="532" t="s">
        <v>420</v>
      </c>
      <c r="C5" s="533"/>
      <c r="D5" s="533"/>
      <c r="E5" s="534"/>
    </row>
    <row r="6" spans="1:5" ht="12.75" thickBot="1">
      <c r="A6" s="284" t="s">
        <v>26</v>
      </c>
      <c r="B6" s="477" t="s">
        <v>192</v>
      </c>
      <c r="C6" s="478"/>
      <c r="D6" s="478"/>
      <c r="E6" s="479"/>
    </row>
    <row r="7" spans="1:5" ht="12.75" thickBot="1">
      <c r="A7" s="535" t="s">
        <v>7</v>
      </c>
      <c r="B7" s="536"/>
      <c r="C7" s="536"/>
      <c r="D7" s="536"/>
      <c r="E7" s="537"/>
    </row>
    <row r="8" spans="1:5" thickBot="1">
      <c r="A8" s="477" t="s">
        <v>105</v>
      </c>
      <c r="B8" s="478"/>
      <c r="C8" s="478"/>
      <c r="D8" s="478"/>
      <c r="E8" s="479"/>
    </row>
    <row r="9" spans="1:5" ht="36.75" customHeight="1" thickBot="1">
      <c r="A9" s="477"/>
      <c r="B9" s="478"/>
      <c r="C9" s="478"/>
      <c r="D9" s="478"/>
      <c r="E9" s="479"/>
    </row>
    <row r="10" spans="1:5" thickBot="1">
      <c r="A10" s="477"/>
      <c r="B10" s="478"/>
      <c r="C10" s="478"/>
      <c r="D10" s="478"/>
      <c r="E10" s="479"/>
    </row>
    <row r="11" spans="1:5" ht="48.75" customHeight="1" thickBot="1">
      <c r="A11" s="285" t="s">
        <v>10</v>
      </c>
      <c r="B11" s="523" t="s">
        <v>561</v>
      </c>
      <c r="C11" s="524"/>
      <c r="D11" s="524"/>
      <c r="E11" s="525"/>
    </row>
    <row r="12" spans="1:5" ht="23.25" customHeight="1">
      <c r="A12" s="488" t="s">
        <v>11</v>
      </c>
      <c r="B12" s="286">
        <v>2019</v>
      </c>
      <c r="C12" s="286">
        <v>2020</v>
      </c>
      <c r="D12" s="286">
        <v>2021</v>
      </c>
      <c r="E12" s="286">
        <v>2022</v>
      </c>
    </row>
    <row r="13" spans="1:5" ht="12.75" thickBot="1">
      <c r="A13" s="489"/>
      <c r="B13" s="287" t="s">
        <v>5</v>
      </c>
      <c r="C13" s="287" t="s">
        <v>6</v>
      </c>
      <c r="D13" s="287" t="s">
        <v>6</v>
      </c>
      <c r="E13" s="287" t="s">
        <v>6</v>
      </c>
    </row>
    <row r="14" spans="1:5" ht="27" customHeight="1" thickBot="1">
      <c r="A14" s="288" t="s">
        <v>562</v>
      </c>
      <c r="B14" s="289">
        <v>1</v>
      </c>
      <c r="C14" s="289">
        <v>1</v>
      </c>
      <c r="D14" s="289">
        <v>1</v>
      </c>
      <c r="E14" s="289">
        <v>1</v>
      </c>
    </row>
    <row r="15" spans="1:5" ht="12.75" hidden="1" thickBot="1">
      <c r="A15" s="290" t="s">
        <v>563</v>
      </c>
      <c r="B15" s="291" t="s">
        <v>104</v>
      </c>
      <c r="C15" s="291" t="s">
        <v>323</v>
      </c>
      <c r="D15" s="291" t="s">
        <v>323</v>
      </c>
      <c r="E15" s="291" t="s">
        <v>323</v>
      </c>
    </row>
    <row r="16" spans="1:5" ht="24.75" hidden="1" thickBot="1">
      <c r="A16" s="290" t="s">
        <v>564</v>
      </c>
      <c r="B16" s="291" t="s">
        <v>104</v>
      </c>
      <c r="C16" s="291" t="s">
        <v>323</v>
      </c>
      <c r="D16" s="291" t="s">
        <v>323</v>
      </c>
      <c r="E16" s="291" t="s">
        <v>323</v>
      </c>
    </row>
    <row r="17" spans="1:5" ht="24.75" customHeight="1" thickBot="1">
      <c r="A17" s="292" t="s">
        <v>12</v>
      </c>
      <c r="B17" s="526" t="s">
        <v>565</v>
      </c>
      <c r="C17" s="527"/>
      <c r="D17" s="527"/>
      <c r="E17" s="528"/>
    </row>
    <row r="18" spans="1:5" ht="23.25" customHeight="1" thickBot="1">
      <c r="A18" s="477" t="s">
        <v>13</v>
      </c>
      <c r="B18" s="478"/>
      <c r="C18" s="478"/>
      <c r="D18" s="478"/>
      <c r="E18" s="479"/>
    </row>
    <row r="19" spans="1:5" ht="12.75" thickBot="1">
      <c r="A19" s="293"/>
      <c r="B19" s="294"/>
      <c r="C19" s="291" t="s">
        <v>566</v>
      </c>
      <c r="D19" s="291" t="s">
        <v>566</v>
      </c>
      <c r="E19" s="291" t="s">
        <v>566</v>
      </c>
    </row>
    <row r="20" spans="1:5" ht="12.75" thickBot="1">
      <c r="A20" s="288" t="s">
        <v>567</v>
      </c>
      <c r="B20" s="289" t="s">
        <v>568</v>
      </c>
      <c r="C20" s="289" t="s">
        <v>568</v>
      </c>
      <c r="D20" s="289" t="s">
        <v>569</v>
      </c>
      <c r="E20" s="289" t="s">
        <v>569</v>
      </c>
    </row>
    <row r="21" spans="1:5" ht="12.75" thickBot="1">
      <c r="A21" s="288" t="s">
        <v>567</v>
      </c>
      <c r="B21" s="289" t="s">
        <v>570</v>
      </c>
      <c r="C21" s="289" t="s">
        <v>570</v>
      </c>
      <c r="D21" s="289" t="s">
        <v>570</v>
      </c>
      <c r="E21" s="289" t="s">
        <v>571</v>
      </c>
    </row>
    <row r="22" spans="1:5" ht="12.75" thickBot="1">
      <c r="A22" s="288" t="s">
        <v>572</v>
      </c>
      <c r="B22" s="289" t="s">
        <v>573</v>
      </c>
      <c r="C22" s="289" t="s">
        <v>573</v>
      </c>
      <c r="D22" s="289" t="s">
        <v>573</v>
      </c>
      <c r="E22" s="289" t="s">
        <v>574</v>
      </c>
    </row>
    <row r="23" spans="1:5" ht="12.75" thickBot="1">
      <c r="A23" s="288" t="s">
        <v>575</v>
      </c>
      <c r="B23" s="289">
        <v>0.06</v>
      </c>
      <c r="C23" s="289">
        <v>0.06</v>
      </c>
      <c r="D23" s="289">
        <v>7.0000000000000007E-2</v>
      </c>
      <c r="E23" s="289">
        <v>0.08</v>
      </c>
    </row>
    <row r="24" spans="1:5" ht="12.75" thickBot="1">
      <c r="A24" s="493" t="s">
        <v>29</v>
      </c>
      <c r="B24" s="494"/>
      <c r="C24" s="494"/>
      <c r="D24" s="494"/>
      <c r="E24" s="495"/>
    </row>
    <row r="25" spans="1:5" ht="12.75" thickBot="1">
      <c r="A25" s="493" t="s">
        <v>36</v>
      </c>
      <c r="B25" s="494"/>
      <c r="C25" s="494"/>
      <c r="D25" s="494"/>
      <c r="E25" s="495"/>
    </row>
    <row r="26" spans="1:5" ht="18.75" customHeight="1" thickBot="1">
      <c r="A26" s="295" t="s">
        <v>27</v>
      </c>
      <c r="B26" s="502" t="s">
        <v>576</v>
      </c>
      <c r="C26" s="515"/>
      <c r="D26" s="515"/>
      <c r="E26" s="516"/>
    </row>
    <row r="27" spans="1:5" ht="31.5" customHeight="1" thickBot="1">
      <c r="A27" s="290" t="s">
        <v>9</v>
      </c>
      <c r="B27" s="526" t="s">
        <v>577</v>
      </c>
      <c r="C27" s="527"/>
      <c r="D27" s="527"/>
      <c r="E27" s="528"/>
    </row>
    <row r="28" spans="1:5" ht="12.75" thickBot="1">
      <c r="A28" s="290" t="s">
        <v>14</v>
      </c>
      <c r="B28" s="480" t="s">
        <v>578</v>
      </c>
      <c r="C28" s="481"/>
      <c r="D28" s="481"/>
      <c r="E28" s="482"/>
    </row>
    <row r="29" spans="1:5" ht="12.75" customHeight="1">
      <c r="A29" s="488"/>
      <c r="B29" s="296">
        <v>2019</v>
      </c>
      <c r="C29" s="296">
        <v>2020</v>
      </c>
      <c r="D29" s="296">
        <v>2021</v>
      </c>
      <c r="E29" s="296">
        <v>2022</v>
      </c>
    </row>
    <row r="30" spans="1:5" ht="9" customHeight="1" thickBot="1">
      <c r="A30" s="489"/>
      <c r="B30" s="297" t="s">
        <v>5</v>
      </c>
      <c r="C30" s="297" t="s">
        <v>6</v>
      </c>
      <c r="D30" s="297" t="s">
        <v>6</v>
      </c>
      <c r="E30" s="297" t="s">
        <v>6</v>
      </c>
    </row>
    <row r="31" spans="1:5" ht="12.75" thickBot="1">
      <c r="A31" s="290" t="s">
        <v>8</v>
      </c>
      <c r="B31" s="298">
        <v>2460</v>
      </c>
      <c r="C31" s="298">
        <v>2366</v>
      </c>
      <c r="D31" s="298">
        <v>2366</v>
      </c>
      <c r="E31" s="298">
        <v>2366</v>
      </c>
    </row>
    <row r="32" spans="1:5" ht="12.75" thickBot="1">
      <c r="A32" s="290" t="s">
        <v>15</v>
      </c>
      <c r="B32" s="299">
        <v>1960407</v>
      </c>
      <c r="C32" s="300">
        <f>C40+C43+C46+C58</f>
        <v>2199000</v>
      </c>
      <c r="D32" s="300">
        <f t="shared" ref="D32:E32" si="0">D40+D43+D46+D58</f>
        <v>3233165</v>
      </c>
      <c r="E32" s="300">
        <f t="shared" si="0"/>
        <v>3233165</v>
      </c>
    </row>
    <row r="33" spans="1:5" ht="12.75" thickBot="1">
      <c r="A33" s="290" t="s">
        <v>23</v>
      </c>
      <c r="B33" s="298">
        <v>804.43455067706191</v>
      </c>
      <c r="C33" s="298">
        <f>C32/C31</f>
        <v>929.41673710904479</v>
      </c>
      <c r="D33" s="298">
        <f>D32/D31</f>
        <v>1366.5109890109891</v>
      </c>
      <c r="E33" s="298">
        <f>E32/E31</f>
        <v>1366.5109890109891</v>
      </c>
    </row>
    <row r="34" spans="1:5" ht="12.75" thickBot="1">
      <c r="A34" s="290" t="s">
        <v>16</v>
      </c>
      <c r="B34" s="301">
        <v>0</v>
      </c>
      <c r="C34" s="302">
        <f t="shared" ref="C34:E36" si="1">C31/B31-1</f>
        <v>-3.8211382113821135E-2</v>
      </c>
      <c r="D34" s="302">
        <f t="shared" si="1"/>
        <v>0</v>
      </c>
      <c r="E34" s="302">
        <f t="shared" si="1"/>
        <v>0</v>
      </c>
    </row>
    <row r="35" spans="1:5" ht="12.75" thickBot="1">
      <c r="A35" s="290" t="s">
        <v>17</v>
      </c>
      <c r="B35" s="301">
        <v>0.10280323886821874</v>
      </c>
      <c r="C35" s="302">
        <f t="shared" si="1"/>
        <v>0.12170584985668786</v>
      </c>
      <c r="D35" s="302">
        <f t="shared" si="1"/>
        <v>0.47028876762164629</v>
      </c>
      <c r="E35" s="302">
        <f t="shared" si="1"/>
        <v>0</v>
      </c>
    </row>
    <row r="36" spans="1:5" ht="12.75" thickBot="1">
      <c r="A36" s="290" t="s">
        <v>18</v>
      </c>
      <c r="B36" s="301">
        <v>0.10280323886821874</v>
      </c>
      <c r="C36" s="302">
        <f t="shared" si="1"/>
        <v>0.1553665072277044</v>
      </c>
      <c r="D36" s="302">
        <f t="shared" si="1"/>
        <v>0.47028876762164629</v>
      </c>
      <c r="E36" s="302">
        <f t="shared" si="1"/>
        <v>0</v>
      </c>
    </row>
    <row r="37" spans="1:5" ht="12.75" thickBot="1">
      <c r="A37" s="485" t="s">
        <v>425</v>
      </c>
      <c r="B37" s="486"/>
      <c r="C37" s="486"/>
      <c r="D37" s="486"/>
      <c r="E37" s="487"/>
    </row>
    <row r="38" spans="1:5" ht="12.75" customHeight="1">
      <c r="A38" s="488"/>
      <c r="B38" s="296">
        <v>2019</v>
      </c>
      <c r="C38" s="296">
        <v>2020</v>
      </c>
      <c r="D38" s="296">
        <v>2021</v>
      </c>
      <c r="E38" s="296">
        <v>2022</v>
      </c>
    </row>
    <row r="39" spans="1:5" ht="9" customHeight="1" thickBot="1">
      <c r="A39" s="489"/>
      <c r="B39" s="297" t="s">
        <v>5</v>
      </c>
      <c r="C39" s="297" t="s">
        <v>6</v>
      </c>
      <c r="D39" s="297" t="s">
        <v>6</v>
      </c>
      <c r="E39" s="297" t="s">
        <v>6</v>
      </c>
    </row>
    <row r="40" spans="1:5" ht="12.75" thickBot="1">
      <c r="A40" s="303" t="s">
        <v>0</v>
      </c>
      <c r="B40" s="304">
        <v>1605776</v>
      </c>
      <c r="C40" s="305">
        <f>C41</f>
        <v>1570000</v>
      </c>
      <c r="D40" s="305">
        <f t="shared" ref="D40:E40" si="2">D41</f>
        <v>1570000</v>
      </c>
      <c r="E40" s="305">
        <f t="shared" si="2"/>
        <v>1570000</v>
      </c>
    </row>
    <row r="41" spans="1:5" ht="12.75" thickBot="1">
      <c r="A41" s="306" t="s">
        <v>41</v>
      </c>
      <c r="B41" s="304">
        <v>1605776</v>
      </c>
      <c r="C41" s="305">
        <v>1570000</v>
      </c>
      <c r="D41" s="305">
        <v>1570000</v>
      </c>
      <c r="E41" s="305">
        <v>1570000</v>
      </c>
    </row>
    <row r="42" spans="1:5" ht="12.75" thickBot="1">
      <c r="A42" s="306" t="s">
        <v>42</v>
      </c>
      <c r="B42" s="299"/>
      <c r="C42" s="307"/>
      <c r="D42" s="307"/>
      <c r="E42" s="307"/>
    </row>
    <row r="43" spans="1:5" ht="24.75" thickBot="1">
      <c r="A43" s="303" t="s">
        <v>28</v>
      </c>
      <c r="B43" s="304">
        <v>226359</v>
      </c>
      <c r="C43" s="305">
        <f>C44</f>
        <v>260000</v>
      </c>
      <c r="D43" s="305">
        <f t="shared" ref="D43:E43" si="3">D44</f>
        <v>260000</v>
      </c>
      <c r="E43" s="305">
        <f t="shared" si="3"/>
        <v>260000</v>
      </c>
    </row>
    <row r="44" spans="1:5" ht="12.75" thickBot="1">
      <c r="A44" s="306" t="s">
        <v>41</v>
      </c>
      <c r="B44" s="304">
        <v>226359</v>
      </c>
      <c r="C44" s="305">
        <v>260000</v>
      </c>
      <c r="D44" s="305">
        <v>260000</v>
      </c>
      <c r="E44" s="305">
        <v>260000</v>
      </c>
    </row>
    <row r="45" spans="1:5" ht="12.75" thickBot="1">
      <c r="A45" s="306" t="s">
        <v>42</v>
      </c>
      <c r="B45" s="299"/>
      <c r="C45" s="305"/>
      <c r="D45" s="305"/>
      <c r="E45" s="305"/>
    </row>
    <row r="46" spans="1:5" ht="12.75" thickBot="1">
      <c r="A46" s="303" t="s">
        <v>1</v>
      </c>
      <c r="B46" s="308">
        <v>109272</v>
      </c>
      <c r="C46" s="140">
        <f>C47</f>
        <v>350000</v>
      </c>
      <c r="D46" s="140">
        <f t="shared" ref="D46:E46" si="4">D47</f>
        <v>1384165</v>
      </c>
      <c r="E46" s="140">
        <f t="shared" si="4"/>
        <v>1384165</v>
      </c>
    </row>
    <row r="47" spans="1:5" ht="12.75" thickBot="1">
      <c r="A47" s="306" t="s">
        <v>41</v>
      </c>
      <c r="B47" s="308">
        <v>109272</v>
      </c>
      <c r="C47" s="140">
        <v>350000</v>
      </c>
      <c r="D47" s="140">
        <v>1384165</v>
      </c>
      <c r="E47" s="140">
        <v>1384165</v>
      </c>
    </row>
    <row r="48" spans="1:5" ht="12.75" thickBot="1">
      <c r="A48" s="306" t="s">
        <v>42</v>
      </c>
      <c r="B48" s="299"/>
      <c r="C48" s="304"/>
      <c r="D48" s="304"/>
      <c r="E48" s="304"/>
    </row>
    <row r="49" spans="1:5" ht="12.75" thickBot="1">
      <c r="A49" s="303" t="s">
        <v>2</v>
      </c>
      <c r="B49" s="299"/>
      <c r="C49" s="304"/>
      <c r="D49" s="304"/>
      <c r="E49" s="304"/>
    </row>
    <row r="50" spans="1:5" ht="12.75" thickBot="1">
      <c r="A50" s="306" t="s">
        <v>41</v>
      </c>
      <c r="B50" s="299"/>
      <c r="C50" s="304"/>
      <c r="D50" s="304"/>
      <c r="E50" s="304"/>
    </row>
    <row r="51" spans="1:5" ht="12.75" thickBot="1">
      <c r="A51" s="306" t="s">
        <v>42</v>
      </c>
      <c r="B51" s="299"/>
      <c r="C51" s="304"/>
      <c r="D51" s="304"/>
      <c r="E51" s="304"/>
    </row>
    <row r="52" spans="1:5" ht="12.75" thickBot="1">
      <c r="A52" s="303" t="s">
        <v>24</v>
      </c>
      <c r="B52" s="299"/>
      <c r="C52" s="304"/>
      <c r="D52" s="304"/>
      <c r="E52" s="304"/>
    </row>
    <row r="53" spans="1:5" ht="12.75" thickBot="1">
      <c r="A53" s="306" t="s">
        <v>41</v>
      </c>
      <c r="B53" s="299"/>
      <c r="C53" s="304"/>
      <c r="D53" s="304"/>
      <c r="E53" s="304"/>
    </row>
    <row r="54" spans="1:5" ht="12.75" thickBot="1">
      <c r="A54" s="306" t="s">
        <v>42</v>
      </c>
      <c r="B54" s="299"/>
      <c r="C54" s="304"/>
      <c r="D54" s="304"/>
      <c r="E54" s="304"/>
    </row>
    <row r="55" spans="1:5" ht="12.75" thickBot="1">
      <c r="A55" s="303" t="s">
        <v>25</v>
      </c>
      <c r="B55" s="299"/>
      <c r="C55" s="304"/>
      <c r="D55" s="304"/>
      <c r="E55" s="304"/>
    </row>
    <row r="56" spans="1:5" ht="12.75" thickBot="1">
      <c r="A56" s="306" t="s">
        <v>41</v>
      </c>
      <c r="B56" s="299"/>
      <c r="C56" s="304"/>
      <c r="D56" s="304"/>
      <c r="E56" s="304"/>
    </row>
    <row r="57" spans="1:5" ht="12.75" thickBot="1">
      <c r="A57" s="306" t="s">
        <v>42</v>
      </c>
      <c r="B57" s="299"/>
      <c r="C57" s="304"/>
      <c r="D57" s="304"/>
      <c r="E57" s="304"/>
    </row>
    <row r="58" spans="1:5" ht="24.75" thickBot="1">
      <c r="A58" s="303" t="s">
        <v>3</v>
      </c>
      <c r="B58" s="299">
        <v>19000</v>
      </c>
      <c r="C58" s="309">
        <v>19000</v>
      </c>
      <c r="D58" s="309">
        <v>19000</v>
      </c>
      <c r="E58" s="309">
        <v>19000</v>
      </c>
    </row>
    <row r="59" spans="1:5" ht="12.75" thickBot="1">
      <c r="A59" s="306" t="s">
        <v>41</v>
      </c>
      <c r="B59" s="299">
        <v>19000</v>
      </c>
      <c r="C59" s="309">
        <v>19000</v>
      </c>
      <c r="D59" s="309">
        <v>19000</v>
      </c>
      <c r="E59" s="309">
        <v>19000</v>
      </c>
    </row>
    <row r="60" spans="1:5" ht="12.75" thickBot="1">
      <c r="A60" s="306" t="s">
        <v>42</v>
      </c>
      <c r="B60" s="299"/>
      <c r="C60" s="310"/>
      <c r="D60" s="311"/>
      <c r="E60" s="311"/>
    </row>
    <row r="61" spans="1:5" ht="12.75" thickBot="1">
      <c r="A61" s="312" t="s">
        <v>30</v>
      </c>
      <c r="B61" s="299">
        <v>1960407</v>
      </c>
      <c r="C61" s="299">
        <f>C58+C55+C52+C49+C46+C43+C40</f>
        <v>2199000</v>
      </c>
      <c r="D61" s="299">
        <f>D58+D55+D52+D49+D46+D43+D40</f>
        <v>3233165</v>
      </c>
      <c r="E61" s="299">
        <f>E58+E55+E52+E49+E46+E43+E40</f>
        <v>3233165</v>
      </c>
    </row>
    <row r="62" spans="1:5" ht="12.75" thickBot="1">
      <c r="A62" s="313" t="s">
        <v>32</v>
      </c>
      <c r="B62" s="314">
        <f>IF(B61-B32=0,0,"Error")</f>
        <v>0</v>
      </c>
      <c r="C62" s="314">
        <f t="shared" ref="C62:E62" si="5">IF(C61-C32=0,0,"Error")</f>
        <v>0</v>
      </c>
      <c r="D62" s="314">
        <f t="shared" si="5"/>
        <v>0</v>
      </c>
      <c r="E62" s="314">
        <f t="shared" si="5"/>
        <v>0</v>
      </c>
    </row>
    <row r="63" spans="1:5" ht="12.75" thickBot="1">
      <c r="A63" s="315" t="s">
        <v>45</v>
      </c>
      <c r="B63" s="514" t="s">
        <v>579</v>
      </c>
      <c r="C63" s="515"/>
      <c r="D63" s="515"/>
      <c r="E63" s="516"/>
    </row>
    <row r="64" spans="1:5" ht="26.25" customHeight="1" thickBot="1">
      <c r="A64" s="278" t="s">
        <v>9</v>
      </c>
      <c r="B64" s="505" t="s">
        <v>580</v>
      </c>
      <c r="C64" s="506"/>
      <c r="D64" s="506"/>
      <c r="E64" s="507"/>
    </row>
    <row r="65" spans="1:5" ht="12.75" thickBot="1">
      <c r="A65" s="278" t="s">
        <v>14</v>
      </c>
      <c r="B65" s="517" t="s">
        <v>581</v>
      </c>
      <c r="C65" s="518"/>
      <c r="D65" s="518"/>
      <c r="E65" s="519"/>
    </row>
    <row r="66" spans="1:5" ht="12.75" customHeight="1">
      <c r="A66" s="473"/>
      <c r="B66" s="170">
        <v>2019</v>
      </c>
      <c r="C66" s="296">
        <v>2020</v>
      </c>
      <c r="D66" s="296">
        <v>2021</v>
      </c>
      <c r="E66" s="296">
        <v>2022</v>
      </c>
    </row>
    <row r="67" spans="1:5" ht="11.25" customHeight="1" thickBot="1">
      <c r="A67" s="474"/>
      <c r="B67" s="171" t="s">
        <v>5</v>
      </c>
      <c r="C67" s="171" t="s">
        <v>6</v>
      </c>
      <c r="D67" s="171" t="s">
        <v>6</v>
      </c>
      <c r="E67" s="171" t="s">
        <v>6</v>
      </c>
    </row>
    <row r="68" spans="1:5" ht="12.75" thickBot="1">
      <c r="A68" s="278" t="s">
        <v>8</v>
      </c>
      <c r="B68" s="172">
        <v>209</v>
      </c>
      <c r="C68" s="172">
        <v>209</v>
      </c>
      <c r="D68" s="172">
        <v>400</v>
      </c>
      <c r="E68" s="172">
        <v>400</v>
      </c>
    </row>
    <row r="69" spans="1:5" ht="12.75" thickBot="1">
      <c r="A69" s="278" t="s">
        <v>15</v>
      </c>
      <c r="B69" s="172">
        <v>701000</v>
      </c>
      <c r="C69" s="172">
        <v>900000</v>
      </c>
      <c r="D69" s="172">
        <v>900000</v>
      </c>
      <c r="E69" s="172">
        <v>900000</v>
      </c>
    </row>
    <row r="70" spans="1:5" ht="12.75" thickBot="1">
      <c r="A70" s="278" t="s">
        <v>23</v>
      </c>
      <c r="B70" s="172">
        <v>3354.0669856459331</v>
      </c>
      <c r="C70" s="172">
        <f>C69/C68</f>
        <v>4306.2200956937795</v>
      </c>
      <c r="D70" s="172">
        <f>D69/D68</f>
        <v>2250</v>
      </c>
      <c r="E70" s="172">
        <f>E69/E68</f>
        <v>2250</v>
      </c>
    </row>
    <row r="71" spans="1:5" ht="12.75" thickBot="1">
      <c r="A71" s="278" t="s">
        <v>16</v>
      </c>
      <c r="B71" s="277">
        <v>0</v>
      </c>
      <c r="C71" s="173">
        <f t="shared" ref="C71:E73" si="6">C68/B68-1</f>
        <v>0</v>
      </c>
      <c r="D71" s="173">
        <f t="shared" si="6"/>
        <v>0.9138755980861244</v>
      </c>
      <c r="E71" s="173">
        <f t="shared" si="6"/>
        <v>0</v>
      </c>
    </row>
    <row r="72" spans="1:5" ht="12.75" thickBot="1">
      <c r="A72" s="278" t="s">
        <v>17</v>
      </c>
      <c r="B72" s="277">
        <v>-6.1579651941097713E-2</v>
      </c>
      <c r="C72" s="173">
        <f t="shared" si="6"/>
        <v>0.28388017118402287</v>
      </c>
      <c r="D72" s="173">
        <f t="shared" si="6"/>
        <v>0</v>
      </c>
      <c r="E72" s="173">
        <f t="shared" si="6"/>
        <v>0</v>
      </c>
    </row>
    <row r="73" spans="1:5" ht="12.75" thickBot="1">
      <c r="A73" s="278" t="s">
        <v>18</v>
      </c>
      <c r="B73" s="277">
        <v>-6.1579651941097713E-2</v>
      </c>
      <c r="C73" s="173">
        <f t="shared" si="6"/>
        <v>0.28388017118402264</v>
      </c>
      <c r="D73" s="173">
        <f t="shared" si="6"/>
        <v>-0.47749999999999992</v>
      </c>
      <c r="E73" s="173">
        <f t="shared" si="6"/>
        <v>0</v>
      </c>
    </row>
    <row r="74" spans="1:5" ht="24.75" customHeight="1" thickBot="1">
      <c r="A74" s="502" t="s">
        <v>582</v>
      </c>
      <c r="B74" s="503"/>
      <c r="C74" s="503"/>
      <c r="D74" s="503"/>
      <c r="E74" s="504"/>
    </row>
    <row r="75" spans="1:5" ht="12.75" customHeight="1">
      <c r="A75" s="473"/>
      <c r="B75" s="170">
        <v>2019</v>
      </c>
      <c r="C75" s="296">
        <v>2020</v>
      </c>
      <c r="D75" s="296">
        <v>2021</v>
      </c>
      <c r="E75" s="296">
        <v>2022</v>
      </c>
    </row>
    <row r="76" spans="1:5" ht="9" customHeight="1" thickBot="1">
      <c r="A76" s="474"/>
      <c r="B76" s="171" t="s">
        <v>5</v>
      </c>
      <c r="C76" s="171" t="s">
        <v>6</v>
      </c>
      <c r="D76" s="171" t="s">
        <v>6</v>
      </c>
      <c r="E76" s="171" t="s">
        <v>6</v>
      </c>
    </row>
    <row r="77" spans="1:5" ht="24.75" customHeight="1" thickBot="1">
      <c r="A77" s="316" t="s">
        <v>0</v>
      </c>
      <c r="B77" s="305"/>
      <c r="C77" s="305"/>
      <c r="D77" s="305"/>
      <c r="E77" s="305"/>
    </row>
    <row r="78" spans="1:5" ht="38.25" customHeight="1" thickBot="1">
      <c r="A78" s="317" t="s">
        <v>41</v>
      </c>
      <c r="B78" s="309"/>
      <c r="C78" s="307"/>
      <c r="D78" s="307"/>
      <c r="E78" s="307"/>
    </row>
    <row r="79" spans="1:5" ht="24.75" customHeight="1" thickBot="1">
      <c r="A79" s="317" t="s">
        <v>42</v>
      </c>
      <c r="B79" s="309"/>
      <c r="C79" s="307"/>
      <c r="D79" s="307"/>
      <c r="E79" s="307"/>
    </row>
    <row r="80" spans="1:5" ht="24.75" customHeight="1" thickBot="1">
      <c r="A80" s="316" t="s">
        <v>28</v>
      </c>
      <c r="B80" s="305"/>
      <c r="C80" s="305"/>
      <c r="D80" s="305"/>
      <c r="E80" s="305"/>
    </row>
    <row r="81" spans="1:5" ht="12.75" thickBot="1">
      <c r="A81" s="317" t="s">
        <v>41</v>
      </c>
      <c r="B81" s="309"/>
      <c r="C81" s="305"/>
      <c r="D81" s="305"/>
      <c r="E81" s="305"/>
    </row>
    <row r="82" spans="1:5" ht="12.75" thickBot="1">
      <c r="A82" s="317" t="s">
        <v>42</v>
      </c>
      <c r="B82" s="309"/>
      <c r="C82" s="305"/>
      <c r="D82" s="305"/>
      <c r="E82" s="305"/>
    </row>
    <row r="83" spans="1:5" ht="24.75" customHeight="1" thickBot="1">
      <c r="A83" s="316" t="s">
        <v>1</v>
      </c>
      <c r="B83" s="174">
        <v>701000</v>
      </c>
      <c r="C83" s="174">
        <f>C84</f>
        <v>900000</v>
      </c>
      <c r="D83" s="174">
        <f t="shared" ref="D83:E83" si="7">D84</f>
        <v>900000</v>
      </c>
      <c r="E83" s="174">
        <f t="shared" si="7"/>
        <v>900000</v>
      </c>
    </row>
    <row r="84" spans="1:5" ht="12.75" thickBot="1">
      <c r="A84" s="317" t="s">
        <v>41</v>
      </c>
      <c r="B84" s="174">
        <v>701000</v>
      </c>
      <c r="C84" s="174">
        <v>900000</v>
      </c>
      <c r="D84" s="174">
        <v>900000</v>
      </c>
      <c r="E84" s="174">
        <v>900000</v>
      </c>
    </row>
    <row r="85" spans="1:5" ht="12.75" thickBot="1">
      <c r="A85" s="317" t="s">
        <v>42</v>
      </c>
      <c r="B85" s="309"/>
      <c r="C85" s="305"/>
      <c r="D85" s="305"/>
      <c r="E85" s="305"/>
    </row>
    <row r="86" spans="1:5" ht="12.75" thickBot="1">
      <c r="A86" s="316" t="s">
        <v>2</v>
      </c>
      <c r="B86" s="309"/>
      <c r="C86" s="305"/>
      <c r="D86" s="305"/>
      <c r="E86" s="305"/>
    </row>
    <row r="87" spans="1:5" ht="12.75" thickBot="1">
      <c r="A87" s="317" t="s">
        <v>41</v>
      </c>
      <c r="B87" s="309"/>
      <c r="C87" s="305"/>
      <c r="D87" s="305"/>
      <c r="E87" s="305"/>
    </row>
    <row r="88" spans="1:5" ht="12.75" thickBot="1">
      <c r="A88" s="317" t="s">
        <v>42</v>
      </c>
      <c r="B88" s="309"/>
      <c r="C88" s="305"/>
      <c r="D88" s="305"/>
      <c r="E88" s="305"/>
    </row>
    <row r="89" spans="1:5" ht="12.75" thickBot="1">
      <c r="A89" s="316" t="s">
        <v>24</v>
      </c>
      <c r="B89" s="309"/>
      <c r="C89" s="305"/>
      <c r="D89" s="305"/>
      <c r="E89" s="305"/>
    </row>
    <row r="90" spans="1:5" ht="12.75" thickBot="1">
      <c r="A90" s="317" t="s">
        <v>41</v>
      </c>
      <c r="B90" s="309"/>
      <c r="C90" s="305"/>
      <c r="D90" s="305"/>
      <c r="E90" s="305"/>
    </row>
    <row r="91" spans="1:5" ht="12.75" thickBot="1">
      <c r="A91" s="317" t="s">
        <v>42</v>
      </c>
      <c r="B91" s="309"/>
      <c r="C91" s="305"/>
      <c r="D91" s="305"/>
      <c r="E91" s="305"/>
    </row>
    <row r="92" spans="1:5" ht="12.75" thickBot="1">
      <c r="A92" s="316" t="s">
        <v>25</v>
      </c>
      <c r="B92" s="309"/>
      <c r="C92" s="305"/>
      <c r="D92" s="305"/>
      <c r="E92" s="305"/>
    </row>
    <row r="93" spans="1:5" ht="12.75" thickBot="1">
      <c r="A93" s="317" t="s">
        <v>41</v>
      </c>
      <c r="B93" s="309"/>
      <c r="C93" s="305"/>
      <c r="D93" s="305"/>
      <c r="E93" s="305"/>
    </row>
    <row r="94" spans="1:5" ht="12.75" thickBot="1">
      <c r="A94" s="317" t="s">
        <v>42</v>
      </c>
      <c r="B94" s="309"/>
      <c r="C94" s="305"/>
      <c r="D94" s="305"/>
      <c r="E94" s="305"/>
    </row>
    <row r="95" spans="1:5" ht="24.75" thickBot="1">
      <c r="A95" s="316" t="s">
        <v>3</v>
      </c>
      <c r="B95" s="309"/>
      <c r="C95" s="305"/>
      <c r="D95" s="305"/>
      <c r="E95" s="305"/>
    </row>
    <row r="96" spans="1:5" ht="12.75" thickBot="1">
      <c r="A96" s="317" t="s">
        <v>41</v>
      </c>
      <c r="B96" s="309"/>
      <c r="C96" s="305"/>
      <c r="D96" s="305"/>
      <c r="E96" s="305"/>
    </row>
    <row r="97" spans="1:5" ht="12.75" thickBot="1">
      <c r="A97" s="317" t="s">
        <v>42</v>
      </c>
      <c r="B97" s="309"/>
      <c r="C97" s="305"/>
      <c r="D97" s="305"/>
      <c r="E97" s="305"/>
    </row>
    <row r="98" spans="1:5" ht="12.75" thickBot="1">
      <c r="A98" s="318" t="s">
        <v>61</v>
      </c>
      <c r="B98" s="309">
        <f>B95+B92+B89+B86+B83+B80+B77</f>
        <v>701000</v>
      </c>
      <c r="C98" s="309">
        <f>C95+C92+C89+C86+C83+C80+C77</f>
        <v>900000</v>
      </c>
      <c r="D98" s="309">
        <f>D95+D92+D89+D86+D83+D80+D77</f>
        <v>900000</v>
      </c>
      <c r="E98" s="309">
        <f>E95+E92+E89+E86+E83+E80+E77</f>
        <v>900000</v>
      </c>
    </row>
    <row r="99" spans="1:5" ht="17.25" customHeight="1" thickBot="1">
      <c r="A99" s="313" t="s">
        <v>32</v>
      </c>
      <c r="B99" s="314">
        <f>IF(B98-B69=0,0,"Error")</f>
        <v>0</v>
      </c>
      <c r="C99" s="314">
        <f>IF(C98-C69=0,0,"Error")</f>
        <v>0</v>
      </c>
      <c r="D99" s="314">
        <f>IF(D98-D69=0,0,"Error")</f>
        <v>0</v>
      </c>
      <c r="E99" s="314">
        <f>IF(E98-E69=0,0,"Error")</f>
        <v>0</v>
      </c>
    </row>
    <row r="100" spans="1:5" ht="12.75" hidden="1" thickBot="1">
      <c r="A100" s="293" t="s">
        <v>583</v>
      </c>
      <c r="B100" s="480"/>
      <c r="C100" s="481"/>
      <c r="D100" s="481"/>
      <c r="E100" s="482"/>
    </row>
    <row r="101" spans="1:5" ht="26.25" hidden="1" customHeight="1">
      <c r="A101" s="290" t="s">
        <v>9</v>
      </c>
      <c r="B101" s="477"/>
      <c r="C101" s="478"/>
      <c r="D101" s="478"/>
      <c r="E101" s="479"/>
    </row>
    <row r="102" spans="1:5" ht="12.75" hidden="1" thickBot="1">
      <c r="A102" s="290" t="s">
        <v>14</v>
      </c>
      <c r="B102" s="480"/>
      <c r="C102" s="481"/>
      <c r="D102" s="481"/>
      <c r="E102" s="482"/>
    </row>
    <row r="103" spans="1:5" ht="12.75" hidden="1" customHeight="1">
      <c r="A103" s="488"/>
      <c r="B103" s="296">
        <v>2018</v>
      </c>
      <c r="C103" s="296">
        <v>2019</v>
      </c>
      <c r="D103" s="296">
        <v>2020</v>
      </c>
      <c r="E103" s="296">
        <v>2021</v>
      </c>
    </row>
    <row r="104" spans="1:5" ht="9" hidden="1" customHeight="1">
      <c r="A104" s="489"/>
      <c r="B104" s="297" t="s">
        <v>5</v>
      </c>
      <c r="C104" s="297" t="s">
        <v>6</v>
      </c>
      <c r="D104" s="297" t="s">
        <v>6</v>
      </c>
      <c r="E104" s="297" t="s">
        <v>6</v>
      </c>
    </row>
    <row r="105" spans="1:5" ht="12.75" hidden="1" thickBot="1">
      <c r="A105" s="290" t="s">
        <v>8</v>
      </c>
      <c r="B105" s="298"/>
      <c r="C105" s="298"/>
      <c r="D105" s="298"/>
      <c r="E105" s="298"/>
    </row>
    <row r="106" spans="1:5" ht="12.75" hidden="1" thickBot="1">
      <c r="A106" s="290" t="s">
        <v>15</v>
      </c>
      <c r="B106" s="298">
        <f>B135</f>
        <v>0</v>
      </c>
      <c r="C106" s="298">
        <f>C135</f>
        <v>0</v>
      </c>
      <c r="D106" s="298">
        <f>D135</f>
        <v>0</v>
      </c>
      <c r="E106" s="298">
        <f>E135</f>
        <v>0</v>
      </c>
    </row>
    <row r="107" spans="1:5" ht="12.75" hidden="1" thickBot="1">
      <c r="A107" s="290" t="s">
        <v>23</v>
      </c>
      <c r="B107" s="298" t="e">
        <f>B106/B105</f>
        <v>#DIV/0!</v>
      </c>
      <c r="C107" s="298" t="e">
        <f>C106/C105</f>
        <v>#DIV/0!</v>
      </c>
      <c r="D107" s="298" t="e">
        <f>D106/D105</f>
        <v>#DIV/0!</v>
      </c>
      <c r="E107" s="298" t="e">
        <f>E106/E105</f>
        <v>#DIV/0!</v>
      </c>
    </row>
    <row r="108" spans="1:5" ht="12.75" hidden="1" thickBot="1">
      <c r="A108" s="290" t="s">
        <v>16</v>
      </c>
      <c r="B108" s="301"/>
      <c r="C108" s="302" t="e">
        <f t="shared" ref="C108:E110" si="8">C105/B105-1</f>
        <v>#DIV/0!</v>
      </c>
      <c r="D108" s="302" t="e">
        <f t="shared" si="8"/>
        <v>#DIV/0!</v>
      </c>
      <c r="E108" s="302" t="e">
        <f t="shared" si="8"/>
        <v>#DIV/0!</v>
      </c>
    </row>
    <row r="109" spans="1:5" ht="12.75" hidden="1" thickBot="1">
      <c r="A109" s="290" t="s">
        <v>17</v>
      </c>
      <c r="B109" s="301"/>
      <c r="C109" s="302" t="e">
        <f t="shared" si="8"/>
        <v>#DIV/0!</v>
      </c>
      <c r="D109" s="302" t="e">
        <f t="shared" si="8"/>
        <v>#DIV/0!</v>
      </c>
      <c r="E109" s="302" t="e">
        <f t="shared" si="8"/>
        <v>#DIV/0!</v>
      </c>
    </row>
    <row r="110" spans="1:5" ht="12.75" hidden="1" thickBot="1">
      <c r="A110" s="290" t="s">
        <v>18</v>
      </c>
      <c r="B110" s="301"/>
      <c r="C110" s="302" t="e">
        <f t="shared" si="8"/>
        <v>#DIV/0!</v>
      </c>
      <c r="D110" s="302" t="e">
        <f t="shared" si="8"/>
        <v>#DIV/0!</v>
      </c>
      <c r="E110" s="302" t="e">
        <f t="shared" si="8"/>
        <v>#DIV/0!</v>
      </c>
    </row>
    <row r="111" spans="1:5" ht="24.75" hidden="1" customHeight="1">
      <c r="A111" s="485" t="s">
        <v>584</v>
      </c>
      <c r="B111" s="486"/>
      <c r="C111" s="486"/>
      <c r="D111" s="486"/>
      <c r="E111" s="487"/>
    </row>
    <row r="112" spans="1:5" ht="12.75" hidden="1" customHeight="1">
      <c r="A112" s="488"/>
      <c r="B112" s="296">
        <v>2018</v>
      </c>
      <c r="C112" s="296">
        <v>2019</v>
      </c>
      <c r="D112" s="296">
        <v>2020</v>
      </c>
      <c r="E112" s="296">
        <v>2021</v>
      </c>
    </row>
    <row r="113" spans="1:5" ht="9" hidden="1" customHeight="1">
      <c r="A113" s="489"/>
      <c r="B113" s="297" t="s">
        <v>5</v>
      </c>
      <c r="C113" s="297" t="s">
        <v>6</v>
      </c>
      <c r="D113" s="297" t="s">
        <v>6</v>
      </c>
      <c r="E113" s="297" t="s">
        <v>6</v>
      </c>
    </row>
    <row r="114" spans="1:5" ht="24.75" hidden="1" customHeight="1">
      <c r="A114" s="303" t="s">
        <v>0</v>
      </c>
      <c r="B114" s="304"/>
      <c r="C114" s="304"/>
      <c r="D114" s="304"/>
      <c r="E114" s="304"/>
    </row>
    <row r="115" spans="1:5" ht="12.75" hidden="1" thickBot="1">
      <c r="A115" s="306" t="s">
        <v>41</v>
      </c>
      <c r="B115" s="299"/>
      <c r="C115" s="319"/>
      <c r="D115" s="319"/>
      <c r="E115" s="319"/>
    </row>
    <row r="116" spans="1:5" ht="12.75" hidden="1" thickBot="1">
      <c r="A116" s="306" t="s">
        <v>42</v>
      </c>
      <c r="B116" s="299"/>
      <c r="C116" s="319"/>
      <c r="D116" s="319"/>
      <c r="E116" s="319"/>
    </row>
    <row r="117" spans="1:5" ht="24.75" hidden="1" customHeight="1">
      <c r="A117" s="303" t="s">
        <v>28</v>
      </c>
      <c r="B117" s="304"/>
      <c r="C117" s="304"/>
      <c r="D117" s="304"/>
      <c r="E117" s="304"/>
    </row>
    <row r="118" spans="1:5" ht="12.75" hidden="1" thickBot="1">
      <c r="A118" s="306" t="s">
        <v>41</v>
      </c>
      <c r="B118" s="299"/>
      <c r="C118" s="304"/>
      <c r="D118" s="304"/>
      <c r="E118" s="304"/>
    </row>
    <row r="119" spans="1:5" ht="12.75" hidden="1" thickBot="1">
      <c r="A119" s="306" t="s">
        <v>42</v>
      </c>
      <c r="B119" s="299"/>
      <c r="C119" s="304"/>
      <c r="D119" s="304"/>
      <c r="E119" s="304"/>
    </row>
    <row r="120" spans="1:5" ht="24.75" hidden="1" customHeight="1">
      <c r="A120" s="303" t="s">
        <v>1</v>
      </c>
      <c r="B120" s="299">
        <v>0</v>
      </c>
      <c r="C120" s="304">
        <v>0</v>
      </c>
      <c r="D120" s="304">
        <v>0</v>
      </c>
      <c r="E120" s="304">
        <v>0</v>
      </c>
    </row>
    <row r="121" spans="1:5" ht="12.75" hidden="1" thickBot="1">
      <c r="A121" s="306" t="s">
        <v>41</v>
      </c>
      <c r="B121" s="299"/>
      <c r="C121" s="304"/>
      <c r="D121" s="304"/>
      <c r="E121" s="304"/>
    </row>
    <row r="122" spans="1:5" ht="12.75" hidden="1" thickBot="1">
      <c r="A122" s="306" t="s">
        <v>42</v>
      </c>
      <c r="B122" s="299"/>
      <c r="C122" s="304"/>
      <c r="D122" s="304"/>
      <c r="E122" s="304"/>
    </row>
    <row r="123" spans="1:5" ht="12.75" hidden="1" thickBot="1">
      <c r="A123" s="303" t="s">
        <v>2</v>
      </c>
      <c r="B123" s="299"/>
      <c r="C123" s="304"/>
      <c r="D123" s="304"/>
      <c r="E123" s="304"/>
    </row>
    <row r="124" spans="1:5" ht="12.75" hidden="1" thickBot="1">
      <c r="A124" s="306" t="s">
        <v>41</v>
      </c>
      <c r="B124" s="299"/>
      <c r="C124" s="304"/>
      <c r="D124" s="304"/>
      <c r="E124" s="304"/>
    </row>
    <row r="125" spans="1:5" ht="12.75" hidden="1" thickBot="1">
      <c r="A125" s="306" t="s">
        <v>42</v>
      </c>
      <c r="B125" s="299"/>
      <c r="C125" s="304"/>
      <c r="D125" s="304"/>
      <c r="E125" s="304"/>
    </row>
    <row r="126" spans="1:5" ht="12.75" hidden="1" thickBot="1">
      <c r="A126" s="303" t="s">
        <v>24</v>
      </c>
      <c r="B126" s="299"/>
      <c r="C126" s="304"/>
      <c r="D126" s="304"/>
      <c r="E126" s="304"/>
    </row>
    <row r="127" spans="1:5" ht="12.75" hidden="1" thickBot="1">
      <c r="A127" s="306" t="s">
        <v>41</v>
      </c>
      <c r="B127" s="299"/>
      <c r="C127" s="304"/>
      <c r="D127" s="304"/>
      <c r="E127" s="304"/>
    </row>
    <row r="128" spans="1:5" ht="15" hidden="1" customHeight="1">
      <c r="A128" s="306" t="s">
        <v>42</v>
      </c>
      <c r="B128" s="299"/>
      <c r="C128" s="304"/>
      <c r="D128" s="304"/>
      <c r="E128" s="304"/>
    </row>
    <row r="129" spans="1:5" ht="12.75" hidden="1" thickBot="1">
      <c r="A129" s="303" t="s">
        <v>25</v>
      </c>
      <c r="B129" s="299">
        <v>0</v>
      </c>
      <c r="C129" s="304">
        <v>0</v>
      </c>
      <c r="D129" s="304">
        <v>0</v>
      </c>
      <c r="E129" s="304">
        <v>0</v>
      </c>
    </row>
    <row r="130" spans="1:5" ht="12.75" hidden="1" thickBot="1">
      <c r="A130" s="306" t="s">
        <v>41</v>
      </c>
      <c r="B130" s="299"/>
      <c r="C130" s="304"/>
      <c r="D130" s="304"/>
      <c r="E130" s="304"/>
    </row>
    <row r="131" spans="1:5" ht="12.75" hidden="1" thickBot="1">
      <c r="A131" s="306" t="s">
        <v>42</v>
      </c>
      <c r="B131" s="299"/>
      <c r="C131" s="304"/>
      <c r="D131" s="304"/>
      <c r="E131" s="304"/>
    </row>
    <row r="132" spans="1:5" ht="24.75" hidden="1" thickBot="1">
      <c r="A132" s="303" t="s">
        <v>3</v>
      </c>
      <c r="B132" s="299"/>
      <c r="C132" s="304"/>
      <c r="D132" s="304"/>
      <c r="E132" s="304"/>
    </row>
    <row r="133" spans="1:5" ht="12.75" hidden="1" thickBot="1">
      <c r="A133" s="306" t="s">
        <v>41</v>
      </c>
      <c r="B133" s="299"/>
      <c r="C133" s="304"/>
      <c r="D133" s="304"/>
      <c r="E133" s="304"/>
    </row>
    <row r="134" spans="1:5" ht="12.75" hidden="1" thickBot="1">
      <c r="A134" s="306" t="s">
        <v>42</v>
      </c>
      <c r="B134" s="299"/>
      <c r="C134" s="304"/>
      <c r="D134" s="304"/>
      <c r="E134" s="304"/>
    </row>
    <row r="135" spans="1:5" ht="12.75" hidden="1" thickBot="1">
      <c r="A135" s="320" t="s">
        <v>334</v>
      </c>
      <c r="B135" s="299">
        <f>B132+B129+B126+B123+B120+B117+B114</f>
        <v>0</v>
      </c>
      <c r="C135" s="299">
        <f>C132+C129+C126+C123+C120+C117+C114</f>
        <v>0</v>
      </c>
      <c r="D135" s="299">
        <f>D132+D129+D126+D123+D120+D117+D114</f>
        <v>0</v>
      </c>
      <c r="E135" s="299">
        <f>E132+E129+E126+E123+E120+E117+E114</f>
        <v>0</v>
      </c>
    </row>
    <row r="136" spans="1:5" ht="17.25" hidden="1" customHeight="1">
      <c r="A136" s="313" t="s">
        <v>32</v>
      </c>
      <c r="B136" s="314">
        <f>IF(B135-B106=0,0,"Error")</f>
        <v>0</v>
      </c>
      <c r="C136" s="314">
        <f>IF(C135-C106=0,0,"Error")</f>
        <v>0</v>
      </c>
      <c r="D136" s="314">
        <f>IF(D135-D106=0,0,"Error")</f>
        <v>0</v>
      </c>
      <c r="E136" s="314">
        <f>IF(E135-E106=0,0,"Error")</f>
        <v>0</v>
      </c>
    </row>
    <row r="137" spans="1:5" ht="12.75" hidden="1" thickBot="1">
      <c r="A137" s="493" t="s">
        <v>37</v>
      </c>
      <c r="B137" s="494"/>
      <c r="C137" s="494"/>
      <c r="D137" s="494"/>
      <c r="E137" s="495"/>
    </row>
    <row r="138" spans="1:5" ht="12.75" hidden="1" thickBot="1">
      <c r="A138" s="493" t="s">
        <v>70</v>
      </c>
      <c r="B138" s="494"/>
      <c r="C138" s="494"/>
      <c r="D138" s="494"/>
      <c r="E138" s="495"/>
    </row>
    <row r="139" spans="1:5" ht="12.75" hidden="1" thickBot="1">
      <c r="A139" s="295" t="s">
        <v>38</v>
      </c>
      <c r="B139" s="490"/>
      <c r="C139" s="497"/>
      <c r="D139" s="491"/>
      <c r="E139" s="492"/>
    </row>
    <row r="140" spans="1:5" ht="30.75" hidden="1" customHeight="1">
      <c r="A140" s="295" t="s">
        <v>92</v>
      </c>
      <c r="B140" s="295"/>
      <c r="C140" s="321" t="s">
        <v>43</v>
      </c>
      <c r="D140" s="491"/>
      <c r="E140" s="492"/>
    </row>
    <row r="141" spans="1:5" ht="12.75" hidden="1" customHeight="1">
      <c r="A141" s="322"/>
      <c r="B141" s="490"/>
      <c r="C141" s="498"/>
      <c r="D141" s="491"/>
      <c r="E141" s="492"/>
    </row>
    <row r="142" spans="1:5" ht="17.25" hidden="1" customHeight="1">
      <c r="A142" s="290" t="s">
        <v>9</v>
      </c>
      <c r="B142" s="477"/>
      <c r="C142" s="478"/>
      <c r="D142" s="478"/>
      <c r="E142" s="479"/>
    </row>
    <row r="143" spans="1:5" ht="12.75" hidden="1" thickBot="1">
      <c r="A143" s="290" t="s">
        <v>14</v>
      </c>
      <c r="B143" s="480"/>
      <c r="C143" s="481"/>
      <c r="D143" s="481"/>
      <c r="E143" s="482"/>
    </row>
    <row r="144" spans="1:5" ht="12.75" hidden="1" customHeight="1">
      <c r="A144" s="488"/>
      <c r="B144" s="296">
        <v>2018</v>
      </c>
      <c r="C144" s="296">
        <v>2019</v>
      </c>
      <c r="D144" s="296">
        <v>2020</v>
      </c>
      <c r="E144" s="296">
        <v>2021</v>
      </c>
    </row>
    <row r="145" spans="1:5" ht="9" hidden="1" customHeight="1">
      <c r="A145" s="489"/>
      <c r="B145" s="297" t="s">
        <v>5</v>
      </c>
      <c r="C145" s="297" t="s">
        <v>6</v>
      </c>
      <c r="D145" s="297" t="s">
        <v>6</v>
      </c>
      <c r="E145" s="297" t="s">
        <v>6</v>
      </c>
    </row>
    <row r="146" spans="1:5" ht="12.75" hidden="1" thickBot="1">
      <c r="A146" s="290" t="s">
        <v>8</v>
      </c>
      <c r="B146" s="298"/>
      <c r="C146" s="298"/>
      <c r="D146" s="298"/>
      <c r="E146" s="298"/>
    </row>
    <row r="147" spans="1:5" ht="12.75" hidden="1" thickBot="1">
      <c r="A147" s="290" t="s">
        <v>15</v>
      </c>
      <c r="B147" s="298">
        <f>B210-B172</f>
        <v>0</v>
      </c>
      <c r="C147" s="298">
        <f>C210-C172</f>
        <v>0</v>
      </c>
      <c r="D147" s="298">
        <f>D210-D172</f>
        <v>0</v>
      </c>
      <c r="E147" s="298">
        <f>E210-E172</f>
        <v>0</v>
      </c>
    </row>
    <row r="148" spans="1:5" ht="12.75" hidden="1" thickBot="1">
      <c r="A148" s="290" t="s">
        <v>23</v>
      </c>
      <c r="B148" s="298" t="e">
        <f>B147/B146</f>
        <v>#DIV/0!</v>
      </c>
      <c r="C148" s="298" t="e">
        <f>C147/C146</f>
        <v>#DIV/0!</v>
      </c>
      <c r="D148" s="298" t="e">
        <f>D147/D146</f>
        <v>#DIV/0!</v>
      </c>
      <c r="E148" s="298" t="e">
        <f>E147/E146</f>
        <v>#DIV/0!</v>
      </c>
    </row>
    <row r="149" spans="1:5" ht="12.75" hidden="1" thickBot="1">
      <c r="A149" s="290" t="s">
        <v>16</v>
      </c>
      <c r="B149" s="301" t="s">
        <v>22</v>
      </c>
      <c r="C149" s="302" t="e">
        <f t="shared" ref="C149:E151" si="9">C146/B146-1</f>
        <v>#DIV/0!</v>
      </c>
      <c r="D149" s="302" t="e">
        <f t="shared" si="9"/>
        <v>#DIV/0!</v>
      </c>
      <c r="E149" s="302" t="e">
        <f t="shared" si="9"/>
        <v>#DIV/0!</v>
      </c>
    </row>
    <row r="150" spans="1:5" ht="12.75" hidden="1" thickBot="1">
      <c r="A150" s="290" t="s">
        <v>17</v>
      </c>
      <c r="B150" s="301" t="s">
        <v>22</v>
      </c>
      <c r="C150" s="302" t="e">
        <f t="shared" si="9"/>
        <v>#DIV/0!</v>
      </c>
      <c r="D150" s="302" t="e">
        <f t="shared" si="9"/>
        <v>#DIV/0!</v>
      </c>
      <c r="E150" s="302" t="e">
        <f t="shared" si="9"/>
        <v>#DIV/0!</v>
      </c>
    </row>
    <row r="151" spans="1:5" ht="12.75" hidden="1" thickBot="1">
      <c r="A151" s="290" t="s">
        <v>18</v>
      </c>
      <c r="B151" s="301" t="s">
        <v>22</v>
      </c>
      <c r="C151" s="302" t="e">
        <f t="shared" si="9"/>
        <v>#DIV/0!</v>
      </c>
      <c r="D151" s="302" t="e">
        <f t="shared" si="9"/>
        <v>#DIV/0!</v>
      </c>
      <c r="E151" s="302" t="e">
        <f t="shared" si="9"/>
        <v>#DIV/0!</v>
      </c>
    </row>
    <row r="152" spans="1:5" ht="12.75" hidden="1" thickBot="1">
      <c r="A152" s="485" t="s">
        <v>585</v>
      </c>
      <c r="B152" s="486"/>
      <c r="C152" s="486"/>
      <c r="D152" s="486"/>
      <c r="E152" s="487"/>
    </row>
    <row r="153" spans="1:5" ht="12.75" hidden="1" customHeight="1">
      <c r="A153" s="488"/>
      <c r="B153" s="296">
        <v>2018</v>
      </c>
      <c r="C153" s="296">
        <v>2019</v>
      </c>
      <c r="D153" s="296">
        <v>2020</v>
      </c>
      <c r="E153" s="296">
        <v>2021</v>
      </c>
    </row>
    <row r="154" spans="1:5" ht="9" hidden="1" customHeight="1">
      <c r="A154" s="489"/>
      <c r="B154" s="297" t="s">
        <v>5</v>
      </c>
      <c r="C154" s="297" t="s">
        <v>6</v>
      </c>
      <c r="D154" s="297" t="s">
        <v>6</v>
      </c>
      <c r="E154" s="297" t="s">
        <v>6</v>
      </c>
    </row>
    <row r="155" spans="1:5" ht="12.75" hidden="1" thickBot="1">
      <c r="A155" s="303" t="s">
        <v>33</v>
      </c>
      <c r="B155" s="304">
        <f>B156+B157+B158+B159</f>
        <v>0</v>
      </c>
      <c r="C155" s="304">
        <f>C156+C157+C158+C159</f>
        <v>0</v>
      </c>
      <c r="D155" s="304">
        <f>D156+D157+D158+D159</f>
        <v>0</v>
      </c>
      <c r="E155" s="304">
        <f>E156+E157+E158+E159</f>
        <v>0</v>
      </c>
    </row>
    <row r="156" spans="1:5" ht="12.75" hidden="1" thickBot="1">
      <c r="A156" s="306" t="s">
        <v>41</v>
      </c>
      <c r="B156" s="304"/>
      <c r="C156" s="304"/>
      <c r="D156" s="304"/>
      <c r="E156" s="304"/>
    </row>
    <row r="157" spans="1:5" ht="12.75" hidden="1" thickBot="1">
      <c r="A157" s="306" t="s">
        <v>46</v>
      </c>
      <c r="B157" s="304"/>
      <c r="C157" s="304"/>
      <c r="D157" s="304"/>
      <c r="E157" s="304"/>
    </row>
    <row r="158" spans="1:5" ht="12.75" hidden="1" thickBot="1">
      <c r="A158" s="306" t="s">
        <v>47</v>
      </c>
      <c r="B158" s="304"/>
      <c r="C158" s="304"/>
      <c r="D158" s="304"/>
      <c r="E158" s="304"/>
    </row>
    <row r="159" spans="1:5" ht="12.75" hidden="1" thickBot="1">
      <c r="A159" s="306" t="s">
        <v>48</v>
      </c>
      <c r="B159" s="304"/>
      <c r="C159" s="304"/>
      <c r="D159" s="304"/>
      <c r="E159" s="304"/>
    </row>
    <row r="160" spans="1:5" ht="12.75" hidden="1" thickBot="1">
      <c r="A160" s="303" t="s">
        <v>34</v>
      </c>
      <c r="B160" s="299">
        <f>B161+B162+B163+B164</f>
        <v>0</v>
      </c>
      <c r="C160" s="299">
        <f>C161+C162+C163+C164</f>
        <v>0</v>
      </c>
      <c r="D160" s="299">
        <f>D161+D162+D163+D164</f>
        <v>0</v>
      </c>
      <c r="E160" s="299">
        <f>E161+E162+E163+E164</f>
        <v>0</v>
      </c>
    </row>
    <row r="161" spans="1:5" ht="12.75" hidden="1" thickBot="1">
      <c r="A161" s="306" t="s">
        <v>41</v>
      </c>
      <c r="B161" s="299"/>
      <c r="C161" s="304"/>
      <c r="D161" s="304"/>
      <c r="E161" s="304"/>
    </row>
    <row r="162" spans="1:5" ht="12.75" hidden="1" thickBot="1">
      <c r="A162" s="306" t="s">
        <v>46</v>
      </c>
      <c r="B162" s="299"/>
      <c r="C162" s="304"/>
      <c r="D162" s="304"/>
      <c r="E162" s="304"/>
    </row>
    <row r="163" spans="1:5" ht="12.75" hidden="1" thickBot="1">
      <c r="A163" s="306" t="s">
        <v>47</v>
      </c>
      <c r="B163" s="299"/>
      <c r="C163" s="304"/>
      <c r="D163" s="304"/>
      <c r="E163" s="304"/>
    </row>
    <row r="164" spans="1:5" ht="12.75" hidden="1" thickBot="1">
      <c r="A164" s="306" t="s">
        <v>48</v>
      </c>
      <c r="B164" s="299"/>
      <c r="C164" s="304"/>
      <c r="D164" s="304"/>
      <c r="E164" s="304"/>
    </row>
    <row r="165" spans="1:5" ht="12.75" hidden="1" thickBot="1">
      <c r="A165" s="323" t="s">
        <v>30</v>
      </c>
      <c r="B165" s="299">
        <f>B155+B160</f>
        <v>0</v>
      </c>
      <c r="C165" s="299">
        <f>C155+C160</f>
        <v>0</v>
      </c>
      <c r="D165" s="299">
        <f>D155+D160</f>
        <v>0</v>
      </c>
      <c r="E165" s="299">
        <f>E155+E160</f>
        <v>0</v>
      </c>
    </row>
    <row r="166" spans="1:5" ht="36.75" hidden="1" thickBot="1">
      <c r="A166" s="295" t="s">
        <v>45</v>
      </c>
      <c r="B166" s="295"/>
      <c r="C166" s="321" t="s">
        <v>43</v>
      </c>
      <c r="D166" s="491"/>
      <c r="E166" s="492"/>
    </row>
    <row r="167" spans="1:5" ht="17.25" hidden="1" customHeight="1">
      <c r="A167" s="290" t="s">
        <v>9</v>
      </c>
      <c r="B167" s="477"/>
      <c r="C167" s="478"/>
      <c r="D167" s="478"/>
      <c r="E167" s="479"/>
    </row>
    <row r="168" spans="1:5" ht="12.75" hidden="1" thickBot="1">
      <c r="A168" s="290" t="s">
        <v>14</v>
      </c>
      <c r="B168" s="480"/>
      <c r="C168" s="481"/>
      <c r="D168" s="481"/>
      <c r="E168" s="482"/>
    </row>
    <row r="169" spans="1:5" ht="12.75" hidden="1" customHeight="1">
      <c r="A169" s="488"/>
      <c r="B169" s="296">
        <v>2018</v>
      </c>
      <c r="C169" s="296">
        <v>2019</v>
      </c>
      <c r="D169" s="296">
        <v>2020</v>
      </c>
      <c r="E169" s="296">
        <v>2021</v>
      </c>
    </row>
    <row r="170" spans="1:5" ht="9" hidden="1" customHeight="1">
      <c r="A170" s="489"/>
      <c r="B170" s="297" t="s">
        <v>5</v>
      </c>
      <c r="C170" s="297" t="s">
        <v>6</v>
      </c>
      <c r="D170" s="297" t="s">
        <v>6</v>
      </c>
      <c r="E170" s="297" t="s">
        <v>6</v>
      </c>
    </row>
    <row r="171" spans="1:5" ht="12.75" hidden="1" thickBot="1">
      <c r="A171" s="290" t="s">
        <v>8</v>
      </c>
      <c r="B171" s="290"/>
      <c r="C171" s="290"/>
      <c r="D171" s="290"/>
      <c r="E171" s="290"/>
    </row>
    <row r="172" spans="1:5" ht="12.75" hidden="1" thickBot="1">
      <c r="A172" s="290" t="s">
        <v>15</v>
      </c>
      <c r="B172" s="298"/>
      <c r="C172" s="298"/>
      <c r="D172" s="298"/>
      <c r="E172" s="298"/>
    </row>
    <row r="173" spans="1:5" ht="12.75" hidden="1" thickBot="1">
      <c r="A173" s="290" t="s">
        <v>23</v>
      </c>
      <c r="B173" s="298" t="e">
        <f>B172/B171</f>
        <v>#DIV/0!</v>
      </c>
      <c r="C173" s="298" t="e">
        <f>C172/C171</f>
        <v>#DIV/0!</v>
      </c>
      <c r="D173" s="298" t="e">
        <f>D172/D171</f>
        <v>#DIV/0!</v>
      </c>
      <c r="E173" s="298" t="e">
        <f>E172/E171</f>
        <v>#DIV/0!</v>
      </c>
    </row>
    <row r="174" spans="1:5" ht="12.75" hidden="1" thickBot="1">
      <c r="A174" s="290" t="s">
        <v>16</v>
      </c>
      <c r="B174" s="301" t="s">
        <v>22</v>
      </c>
      <c r="C174" s="302" t="e">
        <f t="shared" ref="C174:E176" si="10">C171/B171-1</f>
        <v>#DIV/0!</v>
      </c>
      <c r="D174" s="302" t="e">
        <f t="shared" si="10"/>
        <v>#DIV/0!</v>
      </c>
      <c r="E174" s="302" t="e">
        <f t="shared" si="10"/>
        <v>#DIV/0!</v>
      </c>
    </row>
    <row r="175" spans="1:5" ht="12.75" hidden="1" thickBot="1">
      <c r="A175" s="290" t="s">
        <v>17</v>
      </c>
      <c r="B175" s="301" t="s">
        <v>22</v>
      </c>
      <c r="C175" s="302" t="e">
        <f t="shared" si="10"/>
        <v>#DIV/0!</v>
      </c>
      <c r="D175" s="302" t="e">
        <f t="shared" si="10"/>
        <v>#DIV/0!</v>
      </c>
      <c r="E175" s="302" t="e">
        <f t="shared" si="10"/>
        <v>#DIV/0!</v>
      </c>
    </row>
    <row r="176" spans="1:5" ht="12.75" hidden="1" thickBot="1">
      <c r="A176" s="290" t="s">
        <v>18</v>
      </c>
      <c r="B176" s="301" t="s">
        <v>22</v>
      </c>
      <c r="C176" s="302" t="e">
        <f t="shared" si="10"/>
        <v>#DIV/0!</v>
      </c>
      <c r="D176" s="302" t="e">
        <f t="shared" si="10"/>
        <v>#DIV/0!</v>
      </c>
      <c r="E176" s="302" t="e">
        <f t="shared" si="10"/>
        <v>#DIV/0!</v>
      </c>
    </row>
    <row r="177" spans="1:5" ht="12.75" hidden="1" thickBot="1">
      <c r="A177" s="485" t="s">
        <v>586</v>
      </c>
      <c r="B177" s="486"/>
      <c r="C177" s="486"/>
      <c r="D177" s="486"/>
      <c r="E177" s="487"/>
    </row>
    <row r="178" spans="1:5" ht="12.75" hidden="1" customHeight="1">
      <c r="A178" s="488"/>
      <c r="B178" s="296">
        <v>2018</v>
      </c>
      <c r="C178" s="296">
        <v>2019</v>
      </c>
      <c r="D178" s="296">
        <v>2020</v>
      </c>
      <c r="E178" s="296">
        <v>2021</v>
      </c>
    </row>
    <row r="179" spans="1:5" ht="9" hidden="1" customHeight="1">
      <c r="A179" s="489"/>
      <c r="B179" s="297" t="s">
        <v>5</v>
      </c>
      <c r="C179" s="297" t="s">
        <v>6</v>
      </c>
      <c r="D179" s="297" t="s">
        <v>6</v>
      </c>
      <c r="E179" s="297" t="s">
        <v>6</v>
      </c>
    </row>
    <row r="180" spans="1:5" ht="12.75" hidden="1" thickBot="1">
      <c r="A180" s="303" t="s">
        <v>33</v>
      </c>
      <c r="B180" s="304">
        <f>B181+B182+B183+B184</f>
        <v>0</v>
      </c>
      <c r="C180" s="304">
        <f>C181+C182+C183+C184</f>
        <v>0</v>
      </c>
      <c r="D180" s="304">
        <f>D181+D182+D183+D184</f>
        <v>0</v>
      </c>
      <c r="E180" s="304">
        <f>E181+E182+E183+E184</f>
        <v>0</v>
      </c>
    </row>
    <row r="181" spans="1:5" ht="12.75" hidden="1" thickBot="1">
      <c r="A181" s="306" t="s">
        <v>41</v>
      </c>
      <c r="B181" s="304"/>
      <c r="C181" s="304"/>
      <c r="D181" s="304"/>
      <c r="E181" s="304"/>
    </row>
    <row r="182" spans="1:5" ht="12.75" hidden="1" thickBot="1">
      <c r="A182" s="306" t="s">
        <v>46</v>
      </c>
      <c r="B182" s="304"/>
      <c r="C182" s="304"/>
      <c r="D182" s="304"/>
      <c r="E182" s="304"/>
    </row>
    <row r="183" spans="1:5" ht="12.75" hidden="1" thickBot="1">
      <c r="A183" s="306" t="s">
        <v>47</v>
      </c>
      <c r="B183" s="304"/>
      <c r="C183" s="304"/>
      <c r="D183" s="304"/>
      <c r="E183" s="304"/>
    </row>
    <row r="184" spans="1:5" ht="12.75" hidden="1" thickBot="1">
      <c r="A184" s="306" t="s">
        <v>48</v>
      </c>
      <c r="B184" s="304"/>
      <c r="C184" s="304"/>
      <c r="D184" s="304"/>
      <c r="E184" s="304"/>
    </row>
    <row r="185" spans="1:5" ht="12.75" hidden="1" thickBot="1">
      <c r="A185" s="303" t="s">
        <v>34</v>
      </c>
      <c r="B185" s="299">
        <f>B186+B187+B188+B189</f>
        <v>0</v>
      </c>
      <c r="C185" s="299">
        <f>C186+C187+C188+C189</f>
        <v>0</v>
      </c>
      <c r="D185" s="299">
        <f>D186+D187+D188+D189</f>
        <v>0</v>
      </c>
      <c r="E185" s="299">
        <f>E186+E187+E188+E189</f>
        <v>0</v>
      </c>
    </row>
    <row r="186" spans="1:5" ht="12.75" hidden="1" thickBot="1">
      <c r="A186" s="306" t="s">
        <v>41</v>
      </c>
      <c r="B186" s="299"/>
      <c r="C186" s="304"/>
      <c r="D186" s="304"/>
      <c r="E186" s="304"/>
    </row>
    <row r="187" spans="1:5" ht="12.75" hidden="1" thickBot="1">
      <c r="A187" s="306" t="s">
        <v>46</v>
      </c>
      <c r="B187" s="299"/>
      <c r="C187" s="304"/>
      <c r="D187" s="304"/>
      <c r="E187" s="304"/>
    </row>
    <row r="188" spans="1:5" ht="12.75" hidden="1" thickBot="1">
      <c r="A188" s="306" t="s">
        <v>47</v>
      </c>
      <c r="B188" s="299"/>
      <c r="C188" s="304"/>
      <c r="D188" s="304"/>
      <c r="E188" s="304"/>
    </row>
    <row r="189" spans="1:5" ht="12.75" hidden="1" thickBot="1">
      <c r="A189" s="306" t="s">
        <v>48</v>
      </c>
      <c r="B189" s="299"/>
      <c r="C189" s="304"/>
      <c r="D189" s="304"/>
      <c r="E189" s="304"/>
    </row>
    <row r="190" spans="1:5" ht="12.75" hidden="1" thickBot="1">
      <c r="A190" s="323" t="s">
        <v>388</v>
      </c>
      <c r="B190" s="299">
        <f>B180+B185</f>
        <v>0</v>
      </c>
      <c r="C190" s="299">
        <f>C180+C185</f>
        <v>0</v>
      </c>
      <c r="D190" s="299">
        <f>D180+D185</f>
        <v>0</v>
      </c>
      <c r="E190" s="299">
        <f>E180+E185</f>
        <v>0</v>
      </c>
    </row>
    <row r="191" spans="1:5" ht="36.75" hidden="1" thickBot="1">
      <c r="A191" s="295" t="s">
        <v>389</v>
      </c>
      <c r="B191" s="324"/>
      <c r="C191" s="325" t="s">
        <v>43</v>
      </c>
      <c r="D191" s="326"/>
      <c r="E191" s="327"/>
    </row>
    <row r="192" spans="1:5" ht="17.25" hidden="1" customHeight="1">
      <c r="A192" s="290" t="s">
        <v>9</v>
      </c>
      <c r="B192" s="477"/>
      <c r="C192" s="478"/>
      <c r="D192" s="478"/>
      <c r="E192" s="479"/>
    </row>
    <row r="193" spans="1:5" ht="12.75" hidden="1" thickBot="1">
      <c r="A193" s="290" t="s">
        <v>14</v>
      </c>
      <c r="B193" s="480"/>
      <c r="C193" s="481"/>
      <c r="D193" s="481"/>
      <c r="E193" s="482"/>
    </row>
    <row r="194" spans="1:5" ht="12.75" hidden="1" customHeight="1">
      <c r="A194" s="488"/>
      <c r="B194" s="296">
        <v>2018</v>
      </c>
      <c r="C194" s="296">
        <v>2019</v>
      </c>
      <c r="D194" s="296">
        <v>2020</v>
      </c>
      <c r="E194" s="296">
        <v>2021</v>
      </c>
    </row>
    <row r="195" spans="1:5" ht="9" hidden="1" customHeight="1">
      <c r="A195" s="489"/>
      <c r="B195" s="297" t="s">
        <v>5</v>
      </c>
      <c r="C195" s="297" t="s">
        <v>6</v>
      </c>
      <c r="D195" s="297" t="s">
        <v>6</v>
      </c>
      <c r="E195" s="297" t="s">
        <v>6</v>
      </c>
    </row>
    <row r="196" spans="1:5" ht="12.75" hidden="1" thickBot="1">
      <c r="A196" s="290" t="s">
        <v>8</v>
      </c>
      <c r="B196" s="290"/>
      <c r="C196" s="290"/>
      <c r="D196" s="290"/>
      <c r="E196" s="290"/>
    </row>
    <row r="197" spans="1:5" ht="12.75" hidden="1" thickBot="1">
      <c r="A197" s="290" t="s">
        <v>15</v>
      </c>
      <c r="B197" s="298">
        <f>B215</f>
        <v>0</v>
      </c>
      <c r="C197" s="298">
        <f>C215</f>
        <v>0</v>
      </c>
      <c r="D197" s="298">
        <f>D215</f>
        <v>0</v>
      </c>
      <c r="E197" s="298">
        <f>E215</f>
        <v>0</v>
      </c>
    </row>
    <row r="198" spans="1:5" ht="12.75" hidden="1" thickBot="1">
      <c r="A198" s="290" t="s">
        <v>23</v>
      </c>
      <c r="B198" s="298" t="e">
        <f>B197/B196</f>
        <v>#DIV/0!</v>
      </c>
      <c r="C198" s="298" t="e">
        <f>C197/C196</f>
        <v>#DIV/0!</v>
      </c>
      <c r="D198" s="298" t="e">
        <f>D197/D196</f>
        <v>#DIV/0!</v>
      </c>
      <c r="E198" s="298" t="e">
        <f>E197/E196</f>
        <v>#DIV/0!</v>
      </c>
    </row>
    <row r="199" spans="1:5" ht="12.75" hidden="1" thickBot="1">
      <c r="A199" s="290" t="s">
        <v>16</v>
      </c>
      <c r="B199" s="301" t="s">
        <v>22</v>
      </c>
      <c r="C199" s="302" t="e">
        <f t="shared" ref="C199:E201" si="11">C196/B196-1</f>
        <v>#DIV/0!</v>
      </c>
      <c r="D199" s="302" t="e">
        <f t="shared" si="11"/>
        <v>#DIV/0!</v>
      </c>
      <c r="E199" s="302" t="e">
        <f t="shared" si="11"/>
        <v>#DIV/0!</v>
      </c>
    </row>
    <row r="200" spans="1:5" ht="12.75" hidden="1" thickBot="1">
      <c r="A200" s="290" t="s">
        <v>17</v>
      </c>
      <c r="B200" s="301" t="s">
        <v>22</v>
      </c>
      <c r="C200" s="302" t="e">
        <f t="shared" si="11"/>
        <v>#DIV/0!</v>
      </c>
      <c r="D200" s="302" t="e">
        <f t="shared" si="11"/>
        <v>#DIV/0!</v>
      </c>
      <c r="E200" s="302" t="e">
        <f t="shared" si="11"/>
        <v>#DIV/0!</v>
      </c>
    </row>
    <row r="201" spans="1:5" ht="12.75" hidden="1" thickBot="1">
      <c r="A201" s="290" t="s">
        <v>18</v>
      </c>
      <c r="B201" s="301" t="s">
        <v>22</v>
      </c>
      <c r="C201" s="302" t="e">
        <f t="shared" si="11"/>
        <v>#DIV/0!</v>
      </c>
      <c r="D201" s="302" t="e">
        <f t="shared" si="11"/>
        <v>#DIV/0!</v>
      </c>
      <c r="E201" s="302" t="e">
        <f t="shared" si="11"/>
        <v>#DIV/0!</v>
      </c>
    </row>
    <row r="202" spans="1:5" ht="12.75" hidden="1" thickBot="1">
      <c r="A202" s="485" t="s">
        <v>587</v>
      </c>
      <c r="B202" s="486"/>
      <c r="C202" s="486"/>
      <c r="D202" s="486"/>
      <c r="E202" s="487"/>
    </row>
    <row r="203" spans="1:5" ht="12.75" hidden="1" customHeight="1">
      <c r="A203" s="488"/>
      <c r="B203" s="296">
        <v>2018</v>
      </c>
      <c r="C203" s="296">
        <v>2019</v>
      </c>
      <c r="D203" s="296">
        <v>2020</v>
      </c>
      <c r="E203" s="296">
        <v>2021</v>
      </c>
    </row>
    <row r="204" spans="1:5" ht="9" hidden="1" customHeight="1">
      <c r="A204" s="489"/>
      <c r="B204" s="297" t="s">
        <v>5</v>
      </c>
      <c r="C204" s="297" t="s">
        <v>6</v>
      </c>
      <c r="D204" s="297" t="s">
        <v>6</v>
      </c>
      <c r="E204" s="297" t="s">
        <v>6</v>
      </c>
    </row>
    <row r="205" spans="1:5" ht="12.75" hidden="1" thickBot="1">
      <c r="A205" s="303" t="s">
        <v>33</v>
      </c>
      <c r="B205" s="304">
        <f>B206+B207+B208+B209</f>
        <v>0</v>
      </c>
      <c r="C205" s="304">
        <f>C206+C207+C208+C209</f>
        <v>0</v>
      </c>
      <c r="D205" s="304">
        <f>D206+D207+D208+D209</f>
        <v>0</v>
      </c>
      <c r="E205" s="304">
        <f>E206+E207+E208+E209</f>
        <v>0</v>
      </c>
    </row>
    <row r="206" spans="1:5" ht="12.75" hidden="1" thickBot="1">
      <c r="A206" s="306" t="s">
        <v>41</v>
      </c>
      <c r="B206" s="304"/>
      <c r="C206" s="304"/>
      <c r="D206" s="304"/>
      <c r="E206" s="304"/>
    </row>
    <row r="207" spans="1:5" ht="12.75" hidden="1" thickBot="1">
      <c r="A207" s="306" t="s">
        <v>46</v>
      </c>
      <c r="B207" s="304"/>
      <c r="C207" s="304"/>
      <c r="D207" s="304"/>
      <c r="E207" s="304"/>
    </row>
    <row r="208" spans="1:5" ht="12.75" hidden="1" thickBot="1">
      <c r="A208" s="306" t="s">
        <v>47</v>
      </c>
      <c r="B208" s="304"/>
      <c r="C208" s="304"/>
      <c r="D208" s="304"/>
      <c r="E208" s="304"/>
    </row>
    <row r="209" spans="1:5" ht="12.75" hidden="1" thickBot="1">
      <c r="A209" s="306" t="s">
        <v>48</v>
      </c>
      <c r="B209" s="304"/>
      <c r="C209" s="304"/>
      <c r="D209" s="304"/>
      <c r="E209" s="304"/>
    </row>
    <row r="210" spans="1:5" ht="12.75" hidden="1" thickBot="1">
      <c r="A210" s="303" t="s">
        <v>34</v>
      </c>
      <c r="B210" s="299">
        <f>B211+B212+B213+B214</f>
        <v>0</v>
      </c>
      <c r="C210" s="299">
        <f>C211+C212+C213+C214</f>
        <v>0</v>
      </c>
      <c r="D210" s="299">
        <f>D211+D212+D213+D214</f>
        <v>0</v>
      </c>
      <c r="E210" s="299">
        <f>E211+E212+E213+E214</f>
        <v>0</v>
      </c>
    </row>
    <row r="211" spans="1:5" ht="12.75" hidden="1" thickBot="1">
      <c r="A211" s="306" t="s">
        <v>41</v>
      </c>
      <c r="B211" s="299"/>
      <c r="C211" s="304"/>
      <c r="D211" s="304"/>
      <c r="E211" s="304"/>
    </row>
    <row r="212" spans="1:5" ht="12.75" hidden="1" thickBot="1">
      <c r="A212" s="306" t="s">
        <v>46</v>
      </c>
      <c r="B212" s="299"/>
      <c r="C212" s="304"/>
      <c r="D212" s="304"/>
      <c r="E212" s="304"/>
    </row>
    <row r="213" spans="1:5" ht="12.75" hidden="1" thickBot="1">
      <c r="A213" s="306" t="s">
        <v>47</v>
      </c>
      <c r="B213" s="299"/>
      <c r="C213" s="304"/>
      <c r="D213" s="304"/>
      <c r="E213" s="304"/>
    </row>
    <row r="214" spans="1:5" ht="12.75" hidden="1" thickBot="1">
      <c r="A214" s="306" t="s">
        <v>48</v>
      </c>
      <c r="B214" s="299"/>
      <c r="C214" s="304"/>
      <c r="D214" s="304"/>
      <c r="E214" s="304"/>
    </row>
    <row r="215" spans="1:5" ht="12.75" hidden="1" thickBot="1">
      <c r="A215" s="312" t="s">
        <v>391</v>
      </c>
      <c r="B215" s="299">
        <f>B205+B210</f>
        <v>0</v>
      </c>
      <c r="C215" s="299">
        <f>C205+C210</f>
        <v>0</v>
      </c>
      <c r="D215" s="299">
        <f>D205+D210</f>
        <v>0</v>
      </c>
      <c r="E215" s="299">
        <f>E205+E210</f>
        <v>0</v>
      </c>
    </row>
    <row r="216" spans="1:5" ht="25.5" hidden="1" customHeight="1">
      <c r="A216" s="328" t="s">
        <v>91</v>
      </c>
      <c r="B216" s="490"/>
      <c r="C216" s="491"/>
      <c r="D216" s="491"/>
      <c r="E216" s="492"/>
    </row>
    <row r="217" spans="1:5" ht="36.75" hidden="1" thickBot="1">
      <c r="A217" s="295" t="s">
        <v>389</v>
      </c>
      <c r="B217" s="324"/>
      <c r="C217" s="325" t="s">
        <v>43</v>
      </c>
      <c r="D217" s="326"/>
      <c r="E217" s="327"/>
    </row>
    <row r="218" spans="1:5" ht="17.25" hidden="1" customHeight="1">
      <c r="A218" s="290" t="s">
        <v>9</v>
      </c>
      <c r="B218" s="477"/>
      <c r="C218" s="478"/>
      <c r="D218" s="478"/>
      <c r="E218" s="479"/>
    </row>
    <row r="219" spans="1:5" ht="12.75" hidden="1" thickBot="1">
      <c r="A219" s="290" t="s">
        <v>14</v>
      </c>
      <c r="B219" s="480"/>
      <c r="C219" s="481"/>
      <c r="D219" s="481"/>
      <c r="E219" s="482"/>
    </row>
    <row r="220" spans="1:5" ht="12.75" hidden="1" customHeight="1">
      <c r="A220" s="488"/>
      <c r="B220" s="296">
        <v>2018</v>
      </c>
      <c r="C220" s="296">
        <v>2019</v>
      </c>
      <c r="D220" s="296">
        <v>2020</v>
      </c>
      <c r="E220" s="296">
        <v>2021</v>
      </c>
    </row>
    <row r="221" spans="1:5" ht="9" hidden="1" customHeight="1">
      <c r="A221" s="489"/>
      <c r="B221" s="297" t="s">
        <v>5</v>
      </c>
      <c r="C221" s="297" t="s">
        <v>6</v>
      </c>
      <c r="D221" s="297" t="s">
        <v>6</v>
      </c>
      <c r="E221" s="297" t="s">
        <v>6</v>
      </c>
    </row>
    <row r="222" spans="1:5" ht="12.75" hidden="1" thickBot="1">
      <c r="A222" s="290" t="s">
        <v>8</v>
      </c>
      <c r="B222" s="290"/>
      <c r="C222" s="290"/>
      <c r="D222" s="290"/>
      <c r="E222" s="290"/>
    </row>
    <row r="223" spans="1:5" ht="12.75" hidden="1" thickBot="1">
      <c r="A223" s="290" t="s">
        <v>15</v>
      </c>
      <c r="B223" s="298">
        <f>B241</f>
        <v>0</v>
      </c>
      <c r="C223" s="298">
        <f>C241</f>
        <v>0</v>
      </c>
      <c r="D223" s="298">
        <f>D241</f>
        <v>0</v>
      </c>
      <c r="E223" s="298">
        <f>E241</f>
        <v>0</v>
      </c>
    </row>
    <row r="224" spans="1:5" ht="12.75" hidden="1" thickBot="1">
      <c r="A224" s="290" t="s">
        <v>23</v>
      </c>
      <c r="B224" s="298" t="e">
        <f>B223/B222</f>
        <v>#DIV/0!</v>
      </c>
      <c r="C224" s="298" t="e">
        <f>C223/C222</f>
        <v>#DIV/0!</v>
      </c>
      <c r="D224" s="298" t="e">
        <f>D223/D222</f>
        <v>#DIV/0!</v>
      </c>
      <c r="E224" s="298" t="e">
        <f>E223/E222</f>
        <v>#DIV/0!</v>
      </c>
    </row>
    <row r="225" spans="1:5" ht="12.75" hidden="1" thickBot="1">
      <c r="A225" s="290" t="s">
        <v>16</v>
      </c>
      <c r="B225" s="301" t="s">
        <v>22</v>
      </c>
      <c r="C225" s="302" t="e">
        <f t="shared" ref="C225:E227" si="12">C222/B222-1</f>
        <v>#DIV/0!</v>
      </c>
      <c r="D225" s="302" t="e">
        <f t="shared" si="12"/>
        <v>#DIV/0!</v>
      </c>
      <c r="E225" s="302" t="e">
        <f t="shared" si="12"/>
        <v>#DIV/0!</v>
      </c>
    </row>
    <row r="226" spans="1:5" ht="12.75" hidden="1" thickBot="1">
      <c r="A226" s="290" t="s">
        <v>17</v>
      </c>
      <c r="B226" s="301" t="s">
        <v>22</v>
      </c>
      <c r="C226" s="302" t="e">
        <f t="shared" si="12"/>
        <v>#DIV/0!</v>
      </c>
      <c r="D226" s="302" t="e">
        <f t="shared" si="12"/>
        <v>#DIV/0!</v>
      </c>
      <c r="E226" s="302" t="e">
        <f t="shared" si="12"/>
        <v>#DIV/0!</v>
      </c>
    </row>
    <row r="227" spans="1:5" ht="12.75" hidden="1" thickBot="1">
      <c r="A227" s="290" t="s">
        <v>18</v>
      </c>
      <c r="B227" s="301" t="s">
        <v>22</v>
      </c>
      <c r="C227" s="302" t="e">
        <f t="shared" si="12"/>
        <v>#DIV/0!</v>
      </c>
      <c r="D227" s="302" t="e">
        <f t="shared" si="12"/>
        <v>#DIV/0!</v>
      </c>
      <c r="E227" s="302" t="e">
        <f t="shared" si="12"/>
        <v>#DIV/0!</v>
      </c>
    </row>
    <row r="228" spans="1:5" ht="12.75" hidden="1" thickBot="1">
      <c r="A228" s="485" t="s">
        <v>588</v>
      </c>
      <c r="B228" s="486"/>
      <c r="C228" s="486"/>
      <c r="D228" s="486"/>
      <c r="E228" s="487"/>
    </row>
    <row r="229" spans="1:5" ht="12.75" hidden="1" customHeight="1">
      <c r="A229" s="488"/>
      <c r="B229" s="296">
        <v>2018</v>
      </c>
      <c r="C229" s="296">
        <v>2019</v>
      </c>
      <c r="D229" s="296">
        <v>2020</v>
      </c>
      <c r="E229" s="296">
        <v>2021</v>
      </c>
    </row>
    <row r="230" spans="1:5" ht="9" hidden="1" customHeight="1">
      <c r="A230" s="489"/>
      <c r="B230" s="297" t="s">
        <v>5</v>
      </c>
      <c r="C230" s="297" t="s">
        <v>6</v>
      </c>
      <c r="D230" s="297" t="s">
        <v>6</v>
      </c>
      <c r="E230" s="297" t="s">
        <v>6</v>
      </c>
    </row>
    <row r="231" spans="1:5" ht="12.75" hidden="1" thickBot="1">
      <c r="A231" s="303" t="s">
        <v>33</v>
      </c>
      <c r="B231" s="304">
        <f>B232+B233+B234+B235</f>
        <v>0</v>
      </c>
      <c r="C231" s="304">
        <f>C232+C233+C234+C235</f>
        <v>0</v>
      </c>
      <c r="D231" s="304">
        <f>D232+D233+D234+D235</f>
        <v>0</v>
      </c>
      <c r="E231" s="304">
        <f>E232+E233+E234+E235</f>
        <v>0</v>
      </c>
    </row>
    <row r="232" spans="1:5" ht="12.75" hidden="1" thickBot="1">
      <c r="A232" s="306" t="s">
        <v>41</v>
      </c>
      <c r="B232" s="304"/>
      <c r="C232" s="304"/>
      <c r="D232" s="304"/>
      <c r="E232" s="304"/>
    </row>
    <row r="233" spans="1:5" ht="12.75" hidden="1" thickBot="1">
      <c r="A233" s="306" t="s">
        <v>46</v>
      </c>
      <c r="B233" s="304"/>
      <c r="C233" s="304"/>
      <c r="D233" s="304"/>
      <c r="E233" s="304"/>
    </row>
    <row r="234" spans="1:5" ht="12.75" hidden="1" thickBot="1">
      <c r="A234" s="306" t="s">
        <v>47</v>
      </c>
      <c r="B234" s="304"/>
      <c r="C234" s="304"/>
      <c r="D234" s="304"/>
      <c r="E234" s="304"/>
    </row>
    <row r="235" spans="1:5" ht="12.75" hidden="1" thickBot="1">
      <c r="A235" s="306" t="s">
        <v>48</v>
      </c>
      <c r="B235" s="304"/>
      <c r="C235" s="304"/>
      <c r="D235" s="304"/>
      <c r="E235" s="304"/>
    </row>
    <row r="236" spans="1:5" ht="12.75" hidden="1" thickBot="1">
      <c r="A236" s="303" t="s">
        <v>34</v>
      </c>
      <c r="B236" s="299">
        <f>B237+B238+B239+B240</f>
        <v>0</v>
      </c>
      <c r="C236" s="299">
        <f>C237+C238+C239+C240</f>
        <v>0</v>
      </c>
      <c r="D236" s="299">
        <f>D237+D238+D239+D240</f>
        <v>0</v>
      </c>
      <c r="E236" s="299">
        <f>E237+E238+E239+E240</f>
        <v>0</v>
      </c>
    </row>
    <row r="237" spans="1:5" ht="12.75" hidden="1" thickBot="1">
      <c r="A237" s="306" t="s">
        <v>41</v>
      </c>
      <c r="B237" s="299"/>
      <c r="C237" s="299"/>
      <c r="D237" s="299"/>
      <c r="E237" s="299"/>
    </row>
    <row r="238" spans="1:5" ht="12.75" hidden="1" thickBot="1">
      <c r="A238" s="306" t="s">
        <v>46</v>
      </c>
      <c r="B238" s="299"/>
      <c r="C238" s="299"/>
      <c r="D238" s="299"/>
      <c r="E238" s="299"/>
    </row>
    <row r="239" spans="1:5" ht="12.75" hidden="1" thickBot="1">
      <c r="A239" s="306" t="s">
        <v>47</v>
      </c>
      <c r="B239" s="299"/>
      <c r="C239" s="299"/>
      <c r="D239" s="299"/>
      <c r="E239" s="299"/>
    </row>
    <row r="240" spans="1:5" ht="12.75" hidden="1" thickBot="1">
      <c r="A240" s="306" t="s">
        <v>48</v>
      </c>
      <c r="B240" s="299"/>
      <c r="C240" s="299"/>
      <c r="D240" s="299"/>
      <c r="E240" s="299"/>
    </row>
    <row r="241" spans="1:5" ht="12.75" hidden="1" thickBot="1">
      <c r="A241" s="312" t="s">
        <v>334</v>
      </c>
      <c r="B241" s="299">
        <f>B231+B236</f>
        <v>0</v>
      </c>
      <c r="C241" s="299">
        <f>C231+C236</f>
        <v>0</v>
      </c>
      <c r="D241" s="299">
        <f>D231+D236</f>
        <v>0</v>
      </c>
      <c r="E241" s="299">
        <f>E231+E236</f>
        <v>0</v>
      </c>
    </row>
    <row r="242" spans="1:5" ht="12.75" thickBot="1">
      <c r="A242" s="493" t="s">
        <v>74</v>
      </c>
      <c r="B242" s="494"/>
      <c r="C242" s="494"/>
      <c r="D242" s="494"/>
      <c r="E242" s="495"/>
    </row>
    <row r="243" spans="1:5" ht="12.75" thickBot="1">
      <c r="A243" s="493" t="s">
        <v>35</v>
      </c>
      <c r="B243" s="494"/>
      <c r="C243" s="494"/>
      <c r="D243" s="494"/>
      <c r="E243" s="495"/>
    </row>
    <row r="244" spans="1:5" ht="19.5" customHeight="1" thickBot="1">
      <c r="A244" s="295" t="s">
        <v>91</v>
      </c>
      <c r="B244" s="496" t="s">
        <v>589</v>
      </c>
      <c r="C244" s="497"/>
      <c r="D244" s="491"/>
      <c r="E244" s="492"/>
    </row>
    <row r="245" spans="1:5" ht="59.25" customHeight="1" thickBot="1">
      <c r="A245" s="295" t="s">
        <v>55</v>
      </c>
      <c r="B245" s="329" t="s">
        <v>590</v>
      </c>
      <c r="C245" s="321" t="s">
        <v>43</v>
      </c>
      <c r="D245" s="491" t="s">
        <v>591</v>
      </c>
      <c r="E245" s="492"/>
    </row>
    <row r="246" spans="1:5" ht="15.75" customHeight="1" thickBot="1">
      <c r="A246" s="322"/>
      <c r="B246" s="490"/>
      <c r="C246" s="498"/>
      <c r="D246" s="491"/>
      <c r="E246" s="492"/>
    </row>
    <row r="247" spans="1:5" ht="23.25" customHeight="1" thickBot="1">
      <c r="A247" s="278" t="s">
        <v>9</v>
      </c>
      <c r="B247" s="505" t="s">
        <v>592</v>
      </c>
      <c r="C247" s="506"/>
      <c r="D247" s="506"/>
      <c r="E247" s="507"/>
    </row>
    <row r="248" spans="1:5" ht="14.25" customHeight="1" thickBot="1">
      <c r="A248" s="278" t="s">
        <v>14</v>
      </c>
      <c r="B248" s="517" t="s">
        <v>593</v>
      </c>
      <c r="C248" s="518"/>
      <c r="D248" s="518"/>
      <c r="E248" s="519"/>
    </row>
    <row r="249" spans="1:5" ht="12.75" customHeight="1">
      <c r="A249" s="473"/>
      <c r="B249" s="170">
        <v>2019</v>
      </c>
      <c r="C249" s="170">
        <v>2020</v>
      </c>
      <c r="D249" s="170">
        <v>2021</v>
      </c>
      <c r="E249" s="170">
        <v>2022</v>
      </c>
    </row>
    <row r="250" spans="1:5" ht="14.25" customHeight="1" thickBot="1">
      <c r="A250" s="474"/>
      <c r="B250" s="171" t="s">
        <v>5</v>
      </c>
      <c r="C250" s="171" t="s">
        <v>6</v>
      </c>
      <c r="D250" s="171" t="s">
        <v>6</v>
      </c>
      <c r="E250" s="171" t="s">
        <v>6</v>
      </c>
    </row>
    <row r="251" spans="1:5" ht="12.75" thickBot="1">
      <c r="A251" s="278" t="s">
        <v>8</v>
      </c>
      <c r="B251" s="172">
        <v>1</v>
      </c>
      <c r="C251" s="172">
        <v>1</v>
      </c>
      <c r="D251" s="172">
        <v>1</v>
      </c>
      <c r="E251" s="172">
        <v>1</v>
      </c>
    </row>
    <row r="252" spans="1:5" ht="12.75" thickBot="1">
      <c r="A252" s="278" t="s">
        <v>15</v>
      </c>
      <c r="B252" s="330">
        <v>1607800</v>
      </c>
      <c r="C252" s="172">
        <f>C253</f>
        <v>2118997</v>
      </c>
      <c r="D252" s="172">
        <f>D253</f>
        <v>3870865</v>
      </c>
      <c r="E252" s="172">
        <f>E253</f>
        <v>3412659</v>
      </c>
    </row>
    <row r="253" spans="1:5" ht="12.75" thickBot="1">
      <c r="A253" s="278" t="s">
        <v>23</v>
      </c>
      <c r="B253" s="172">
        <v>1607800</v>
      </c>
      <c r="C253" s="172">
        <f>C265</f>
        <v>2118997</v>
      </c>
      <c r="D253" s="172">
        <v>3870865</v>
      </c>
      <c r="E253" s="172">
        <v>3412659</v>
      </c>
    </row>
    <row r="254" spans="1:5" ht="12.75" thickBot="1">
      <c r="A254" s="278" t="s">
        <v>16</v>
      </c>
      <c r="B254" s="277">
        <v>0</v>
      </c>
      <c r="C254" s="173">
        <f t="shared" ref="C254:E256" si="13">C251/B251-1</f>
        <v>0</v>
      </c>
      <c r="D254" s="173">
        <f t="shared" si="13"/>
        <v>0</v>
      </c>
      <c r="E254" s="173">
        <f t="shared" si="13"/>
        <v>0</v>
      </c>
    </row>
    <row r="255" spans="1:5" ht="12.75" thickBot="1">
      <c r="A255" s="278" t="s">
        <v>17</v>
      </c>
      <c r="B255" s="277">
        <v>1.8990263252794808</v>
      </c>
      <c r="C255" s="173">
        <f t="shared" si="13"/>
        <v>0.31794812787660165</v>
      </c>
      <c r="D255" s="173">
        <f t="shared" si="13"/>
        <v>0.82674397368188823</v>
      </c>
      <c r="E255" s="173">
        <f t="shared" si="13"/>
        <v>-0.11837302515070924</v>
      </c>
    </row>
    <row r="256" spans="1:5" ht="12.75" thickBot="1">
      <c r="A256" s="278" t="s">
        <v>18</v>
      </c>
      <c r="B256" s="277">
        <v>1.8990263252794808</v>
      </c>
      <c r="C256" s="173">
        <f t="shared" si="13"/>
        <v>0.31794812787660165</v>
      </c>
      <c r="D256" s="173">
        <f t="shared" si="13"/>
        <v>0.82674397368188823</v>
      </c>
      <c r="E256" s="173">
        <f t="shared" si="13"/>
        <v>-0.11837302515070924</v>
      </c>
    </row>
    <row r="257" spans="1:5" ht="12.75" thickBot="1">
      <c r="A257" s="502" t="s">
        <v>594</v>
      </c>
      <c r="B257" s="503"/>
      <c r="C257" s="503"/>
      <c r="D257" s="503"/>
      <c r="E257" s="504"/>
    </row>
    <row r="258" spans="1:5" ht="12.75" customHeight="1">
      <c r="A258" s="488"/>
      <c r="B258" s="296">
        <v>2019</v>
      </c>
      <c r="C258" s="296">
        <v>2020</v>
      </c>
      <c r="D258" s="296">
        <v>2021</v>
      </c>
      <c r="E258" s="296">
        <v>2022</v>
      </c>
    </row>
    <row r="259" spans="1:5" ht="9" customHeight="1" thickBot="1">
      <c r="A259" s="489"/>
      <c r="B259" s="297" t="s">
        <v>5</v>
      </c>
      <c r="C259" s="297" t="s">
        <v>6</v>
      </c>
      <c r="D259" s="297" t="s">
        <v>6</v>
      </c>
      <c r="E259" s="297" t="s">
        <v>6</v>
      </c>
    </row>
    <row r="260" spans="1:5" ht="12.75" thickBot="1">
      <c r="A260" s="303" t="s">
        <v>33</v>
      </c>
      <c r="B260" s="304">
        <f>B261+B262+B263+B264</f>
        <v>0</v>
      </c>
      <c r="C260" s="304">
        <f>C261+C262+C263+C264</f>
        <v>0</v>
      </c>
      <c r="D260" s="304">
        <f>D261+D262+D263+D264</f>
        <v>0</v>
      </c>
      <c r="E260" s="304">
        <f>E261+E262+E263+E264</f>
        <v>0</v>
      </c>
    </row>
    <row r="261" spans="1:5" ht="12.75" thickBot="1">
      <c r="A261" s="306" t="s">
        <v>41</v>
      </c>
      <c r="B261" s="304"/>
      <c r="C261" s="304"/>
      <c r="D261" s="304"/>
      <c r="E261" s="304"/>
    </row>
    <row r="262" spans="1:5" ht="12.75" thickBot="1">
      <c r="A262" s="306" t="s">
        <v>46</v>
      </c>
      <c r="B262" s="304"/>
      <c r="C262" s="304"/>
      <c r="D262" s="304"/>
      <c r="E262" s="304"/>
    </row>
    <row r="263" spans="1:5" ht="12.75" thickBot="1">
      <c r="A263" s="306" t="s">
        <v>47</v>
      </c>
      <c r="B263" s="304"/>
      <c r="C263" s="304"/>
      <c r="D263" s="304"/>
      <c r="E263" s="304"/>
    </row>
    <row r="264" spans="1:5" ht="12.75" thickBot="1">
      <c r="A264" s="306" t="s">
        <v>48</v>
      </c>
      <c r="B264" s="304"/>
      <c r="C264" s="304"/>
      <c r="D264" s="304"/>
      <c r="E264" s="304"/>
    </row>
    <row r="265" spans="1:5" ht="12.75" thickBot="1">
      <c r="A265" s="303" t="s">
        <v>34</v>
      </c>
      <c r="B265" s="331">
        <v>1607800</v>
      </c>
      <c r="C265" s="330">
        <f>C266</f>
        <v>2118997</v>
      </c>
      <c r="D265" s="330">
        <f t="shared" ref="D265:E265" si="14">D266</f>
        <v>3870865</v>
      </c>
      <c r="E265" s="330">
        <f t="shared" si="14"/>
        <v>3412659</v>
      </c>
    </row>
    <row r="266" spans="1:5" ht="12.75" thickBot="1">
      <c r="A266" s="306" t="s">
        <v>41</v>
      </c>
      <c r="B266" s="331">
        <v>1607800</v>
      </c>
      <c r="C266" s="172">
        <v>2118997</v>
      </c>
      <c r="D266" s="172">
        <v>3870865</v>
      </c>
      <c r="E266" s="172">
        <v>3412659</v>
      </c>
    </row>
    <row r="267" spans="1:5" ht="12.75" thickBot="1">
      <c r="A267" s="306" t="s">
        <v>46</v>
      </c>
      <c r="B267" s="299"/>
      <c r="C267" s="304"/>
      <c r="D267" s="304"/>
      <c r="E267" s="304"/>
    </row>
    <row r="268" spans="1:5" ht="12.75" thickBot="1">
      <c r="A268" s="306" t="s">
        <v>47</v>
      </c>
      <c r="B268" s="299"/>
      <c r="C268" s="304"/>
      <c r="D268" s="304"/>
      <c r="E268" s="304"/>
    </row>
    <row r="269" spans="1:5" ht="12.75" thickBot="1">
      <c r="A269" s="306" t="s">
        <v>48</v>
      </c>
      <c r="B269" s="299"/>
      <c r="C269" s="304"/>
      <c r="D269" s="304"/>
      <c r="E269" s="304"/>
    </row>
    <row r="270" spans="1:5" ht="12.75" thickBot="1">
      <c r="A270" s="323" t="s">
        <v>63</v>
      </c>
      <c r="B270" s="299">
        <f>B260+B265</f>
        <v>1607800</v>
      </c>
      <c r="C270" s="299">
        <f>C260+C265</f>
        <v>2118997</v>
      </c>
      <c r="D270" s="299">
        <f>D260+D265</f>
        <v>3870865</v>
      </c>
      <c r="E270" s="299">
        <f>E260+E265</f>
        <v>3412659</v>
      </c>
    </row>
    <row r="271" spans="1:5" ht="12.75" thickBot="1">
      <c r="A271" s="313" t="s">
        <v>32</v>
      </c>
      <c r="B271" s="299">
        <f>B252-B270</f>
        <v>0</v>
      </c>
      <c r="C271" s="299">
        <f t="shared" ref="C271:E271" si="15">C252-C270</f>
        <v>0</v>
      </c>
      <c r="D271" s="299">
        <f t="shared" si="15"/>
        <v>0</v>
      </c>
      <c r="E271" s="299">
        <f t="shared" si="15"/>
        <v>0</v>
      </c>
    </row>
    <row r="272" spans="1:5" ht="60.75" thickBot="1">
      <c r="A272" s="295" t="s">
        <v>81</v>
      </c>
      <c r="B272" s="329" t="s">
        <v>595</v>
      </c>
      <c r="C272" s="321" t="s">
        <v>43</v>
      </c>
      <c r="D272" s="491" t="s">
        <v>596</v>
      </c>
      <c r="E272" s="492"/>
    </row>
    <row r="273" spans="1:5" ht="17.25" customHeight="1" thickBot="1">
      <c r="A273" s="290" t="s">
        <v>9</v>
      </c>
      <c r="B273" s="477" t="s">
        <v>597</v>
      </c>
      <c r="C273" s="478"/>
      <c r="D273" s="478"/>
      <c r="E273" s="479"/>
    </row>
    <row r="274" spans="1:5" ht="12.75" thickBot="1">
      <c r="A274" s="290" t="s">
        <v>14</v>
      </c>
      <c r="B274" s="480" t="s">
        <v>90</v>
      </c>
      <c r="C274" s="481"/>
      <c r="D274" s="481"/>
      <c r="E274" s="482"/>
    </row>
    <row r="275" spans="1:5" ht="12.75" customHeight="1">
      <c r="A275" s="488"/>
      <c r="B275" s="296">
        <v>2019</v>
      </c>
      <c r="C275" s="296">
        <v>2020</v>
      </c>
      <c r="D275" s="296">
        <v>2021</v>
      </c>
      <c r="E275" s="296">
        <v>2022</v>
      </c>
    </row>
    <row r="276" spans="1:5" ht="12" customHeight="1" thickBot="1">
      <c r="A276" s="489"/>
      <c r="B276" s="297" t="s">
        <v>5</v>
      </c>
      <c r="C276" s="297" t="s">
        <v>6</v>
      </c>
      <c r="D276" s="297" t="s">
        <v>6</v>
      </c>
      <c r="E276" s="297" t="s">
        <v>6</v>
      </c>
    </row>
    <row r="277" spans="1:5" ht="12.75" thickBot="1">
      <c r="A277" s="290" t="s">
        <v>8</v>
      </c>
      <c r="B277" s="301">
        <v>990</v>
      </c>
      <c r="C277" s="277">
        <v>0</v>
      </c>
      <c r="D277" s="278"/>
      <c r="E277" s="278"/>
    </row>
    <row r="278" spans="1:5" ht="12.75" thickBot="1">
      <c r="A278" s="290" t="s">
        <v>15</v>
      </c>
      <c r="B278" s="298">
        <v>34700</v>
      </c>
      <c r="C278" s="172">
        <v>0</v>
      </c>
      <c r="D278" s="172"/>
      <c r="E278" s="172"/>
    </row>
    <row r="279" spans="1:5" ht="12.75" thickBot="1">
      <c r="A279" s="290" t="s">
        <v>23</v>
      </c>
      <c r="B279" s="298">
        <v>35.050505050505052</v>
      </c>
      <c r="C279" s="298" t="e">
        <f>C278/C277</f>
        <v>#DIV/0!</v>
      </c>
      <c r="D279" s="298" t="e">
        <f>D278/D277</f>
        <v>#DIV/0!</v>
      </c>
      <c r="E279" s="298" t="e">
        <f>E278/E277</f>
        <v>#DIV/0!</v>
      </c>
    </row>
    <row r="280" spans="1:5" ht="12.75" thickBot="1">
      <c r="A280" s="290" t="s">
        <v>16</v>
      </c>
      <c r="B280" s="301">
        <v>1.8947368421052633</v>
      </c>
      <c r="C280" s="302">
        <f t="shared" ref="C280:E282" si="16">C277/B277-1</f>
        <v>-1</v>
      </c>
      <c r="D280" s="302" t="e">
        <f t="shared" si="16"/>
        <v>#DIV/0!</v>
      </c>
      <c r="E280" s="302" t="e">
        <f t="shared" si="16"/>
        <v>#DIV/0!</v>
      </c>
    </row>
    <row r="281" spans="1:5" ht="12.75" thickBot="1">
      <c r="A281" s="290" t="s">
        <v>17</v>
      </c>
      <c r="B281" s="301">
        <v>1.8916666666666666</v>
      </c>
      <c r="C281" s="302">
        <f t="shared" si="16"/>
        <v>-1</v>
      </c>
      <c r="D281" s="302" t="e">
        <f t="shared" si="16"/>
        <v>#DIV/0!</v>
      </c>
      <c r="E281" s="302" t="e">
        <f t="shared" si="16"/>
        <v>#DIV/0!</v>
      </c>
    </row>
    <row r="282" spans="1:5" ht="12.75" thickBot="1">
      <c r="A282" s="290" t="s">
        <v>18</v>
      </c>
      <c r="B282" s="301">
        <v>-1.0606060606060952E-3</v>
      </c>
      <c r="C282" s="302" t="e">
        <f t="shared" si="16"/>
        <v>#DIV/0!</v>
      </c>
      <c r="D282" s="302" t="e">
        <f t="shared" si="16"/>
        <v>#DIV/0!</v>
      </c>
      <c r="E282" s="302" t="e">
        <f t="shared" si="16"/>
        <v>#DIV/0!</v>
      </c>
    </row>
    <row r="283" spans="1:5" ht="12.75" thickBot="1">
      <c r="A283" s="485" t="s">
        <v>598</v>
      </c>
      <c r="B283" s="486"/>
      <c r="C283" s="486"/>
      <c r="D283" s="486"/>
      <c r="E283" s="487"/>
    </row>
    <row r="284" spans="1:5" ht="12.75" customHeight="1">
      <c r="A284" s="488"/>
      <c r="B284" s="296">
        <v>2019</v>
      </c>
      <c r="C284" s="296">
        <v>2020</v>
      </c>
      <c r="D284" s="296">
        <v>2021</v>
      </c>
      <c r="E284" s="296">
        <v>2022</v>
      </c>
    </row>
    <row r="285" spans="1:5" ht="15" customHeight="1" thickBot="1">
      <c r="A285" s="489"/>
      <c r="B285" s="297" t="s">
        <v>5</v>
      </c>
      <c r="C285" s="297" t="s">
        <v>6</v>
      </c>
      <c r="D285" s="297" t="s">
        <v>6</v>
      </c>
      <c r="E285" s="297" t="s">
        <v>6</v>
      </c>
    </row>
    <row r="286" spans="1:5" ht="12.75" thickBot="1">
      <c r="A286" s="303" t="s">
        <v>33</v>
      </c>
      <c r="B286" s="304">
        <f>B287+B288+B289+B290</f>
        <v>0</v>
      </c>
      <c r="C286" s="304">
        <f>C287+C288+C289+C290</f>
        <v>0</v>
      </c>
      <c r="D286" s="304">
        <f>D287+D288+D289+D290</f>
        <v>0</v>
      </c>
      <c r="E286" s="304">
        <f>E287+E288+E289+E290</f>
        <v>0</v>
      </c>
    </row>
    <row r="287" spans="1:5" ht="12.75" thickBot="1">
      <c r="A287" s="306" t="s">
        <v>41</v>
      </c>
      <c r="B287" s="304"/>
      <c r="C287" s="304"/>
      <c r="D287" s="304"/>
      <c r="E287" s="304"/>
    </row>
    <row r="288" spans="1:5" ht="12.75" thickBot="1">
      <c r="A288" s="306" t="s">
        <v>46</v>
      </c>
      <c r="B288" s="304"/>
      <c r="C288" s="304"/>
      <c r="D288" s="304"/>
      <c r="E288" s="304"/>
    </row>
    <row r="289" spans="1:5" ht="12.75" thickBot="1">
      <c r="A289" s="306" t="s">
        <v>47</v>
      </c>
      <c r="B289" s="304"/>
      <c r="C289" s="304"/>
      <c r="D289" s="304"/>
      <c r="E289" s="304"/>
    </row>
    <row r="290" spans="1:5" ht="12.75" thickBot="1">
      <c r="A290" s="306" t="s">
        <v>48</v>
      </c>
      <c r="B290" s="304"/>
      <c r="C290" s="304"/>
      <c r="D290" s="304"/>
      <c r="E290" s="304"/>
    </row>
    <row r="291" spans="1:5" ht="12.75" thickBot="1">
      <c r="A291" s="303" t="s">
        <v>34</v>
      </c>
      <c r="B291" s="298">
        <v>34700</v>
      </c>
      <c r="C291" s="172"/>
      <c r="D291" s="309">
        <f>D292+D293+D294+D295</f>
        <v>0</v>
      </c>
      <c r="E291" s="309">
        <f>E292+E293+E294+E295</f>
        <v>0</v>
      </c>
    </row>
    <row r="292" spans="1:5" ht="12.75" thickBot="1">
      <c r="A292" s="306" t="s">
        <v>41</v>
      </c>
      <c r="B292" s="298">
        <v>34700</v>
      </c>
      <c r="C292" s="172"/>
      <c r="D292" s="305"/>
      <c r="E292" s="305"/>
    </row>
    <row r="293" spans="1:5" ht="12.75" thickBot="1">
      <c r="A293" s="306" t="s">
        <v>46</v>
      </c>
      <c r="B293" s="299"/>
      <c r="C293" s="304"/>
      <c r="D293" s="304"/>
      <c r="E293" s="304"/>
    </row>
    <row r="294" spans="1:5" ht="12.75" thickBot="1">
      <c r="A294" s="306" t="s">
        <v>47</v>
      </c>
      <c r="B294" s="299"/>
      <c r="C294" s="304"/>
      <c r="D294" s="304"/>
      <c r="E294" s="304"/>
    </row>
    <row r="295" spans="1:5" ht="12.75" thickBot="1">
      <c r="A295" s="306" t="s">
        <v>48</v>
      </c>
      <c r="B295" s="299"/>
      <c r="C295" s="304"/>
      <c r="D295" s="304"/>
      <c r="E295" s="304"/>
    </row>
    <row r="296" spans="1:5" ht="12.75" thickBot="1">
      <c r="A296" s="323" t="s">
        <v>599</v>
      </c>
      <c r="B296" s="299">
        <f>B286+B291</f>
        <v>34700</v>
      </c>
      <c r="C296" s="299">
        <f>C286+C291</f>
        <v>0</v>
      </c>
      <c r="D296" s="299">
        <f>D286+D291</f>
        <v>0</v>
      </c>
      <c r="E296" s="299">
        <f>E286+E291</f>
        <v>0</v>
      </c>
    </row>
    <row r="297" spans="1:5" ht="36.75" thickBot="1">
      <c r="A297" s="295" t="s">
        <v>82</v>
      </c>
      <c r="B297" s="332" t="s">
        <v>600</v>
      </c>
      <c r="C297" s="325" t="s">
        <v>43</v>
      </c>
      <c r="D297" s="326" t="s">
        <v>601</v>
      </c>
      <c r="E297" s="327"/>
    </row>
    <row r="298" spans="1:5" ht="17.25" customHeight="1" thickBot="1">
      <c r="A298" s="290" t="s">
        <v>9</v>
      </c>
      <c r="B298" s="477" t="s">
        <v>600</v>
      </c>
      <c r="C298" s="478"/>
      <c r="D298" s="478"/>
      <c r="E298" s="479"/>
    </row>
    <row r="299" spans="1:5" ht="12.75" thickBot="1">
      <c r="A299" s="290" t="s">
        <v>14</v>
      </c>
      <c r="B299" s="480" t="s">
        <v>90</v>
      </c>
      <c r="C299" s="481"/>
      <c r="D299" s="481"/>
      <c r="E299" s="482"/>
    </row>
    <row r="300" spans="1:5" ht="12.75" customHeight="1">
      <c r="A300" s="473"/>
      <c r="B300" s="170">
        <v>2019</v>
      </c>
      <c r="C300" s="170">
        <v>2020</v>
      </c>
      <c r="D300" s="170">
        <v>2021</v>
      </c>
      <c r="E300" s="170">
        <v>2022</v>
      </c>
    </row>
    <row r="301" spans="1:5" ht="9" customHeight="1" thickBot="1">
      <c r="A301" s="474"/>
      <c r="B301" s="171" t="s">
        <v>5</v>
      </c>
      <c r="C301" s="171" t="s">
        <v>6</v>
      </c>
      <c r="D301" s="171" t="s">
        <v>6</v>
      </c>
      <c r="E301" s="171" t="s">
        <v>6</v>
      </c>
    </row>
    <row r="302" spans="1:5" ht="12.75" thickBot="1">
      <c r="A302" s="386" t="s">
        <v>8</v>
      </c>
      <c r="B302" s="175">
        <v>862</v>
      </c>
      <c r="C302" s="175">
        <v>862</v>
      </c>
      <c r="D302" s="384"/>
      <c r="E302" s="384"/>
    </row>
    <row r="303" spans="1:5" ht="12.75" thickBot="1">
      <c r="A303" s="386" t="s">
        <v>15</v>
      </c>
      <c r="B303" s="345">
        <v>22000</v>
      </c>
      <c r="C303" s="345">
        <f>C316</f>
        <v>41910</v>
      </c>
      <c r="D303" s="172">
        <f>D321</f>
        <v>0</v>
      </c>
      <c r="E303" s="172">
        <f>E321</f>
        <v>0</v>
      </c>
    </row>
    <row r="304" spans="1:5" ht="12.75" thickBot="1">
      <c r="A304" s="386" t="s">
        <v>23</v>
      </c>
      <c r="B304" s="777">
        <v>25.522041763341068</v>
      </c>
      <c r="C304" s="777">
        <f>C303/C302</f>
        <v>48.619489559164734</v>
      </c>
      <c r="D304" s="172" t="e">
        <f>D303/D302</f>
        <v>#DIV/0!</v>
      </c>
      <c r="E304" s="172" t="e">
        <f>E303/E302</f>
        <v>#DIV/0!</v>
      </c>
    </row>
    <row r="305" spans="1:5" ht="12.75" thickBot="1">
      <c r="A305" s="386" t="s">
        <v>16</v>
      </c>
      <c r="B305" s="778">
        <v>0</v>
      </c>
      <c r="C305" s="779">
        <f t="shared" ref="C305:E307" si="17">C302/B302-1</f>
        <v>0</v>
      </c>
      <c r="D305" s="173">
        <f t="shared" si="17"/>
        <v>-1</v>
      </c>
      <c r="E305" s="173" t="e">
        <f t="shared" si="17"/>
        <v>#DIV/0!</v>
      </c>
    </row>
    <row r="306" spans="1:5" ht="12.75" thickBot="1">
      <c r="A306" s="386" t="s">
        <v>17</v>
      </c>
      <c r="B306" s="778">
        <v>0</v>
      </c>
      <c r="C306" s="779">
        <f t="shared" si="17"/>
        <v>0.90500000000000003</v>
      </c>
      <c r="D306" s="173">
        <f t="shared" si="17"/>
        <v>-1</v>
      </c>
      <c r="E306" s="173" t="e">
        <f t="shared" si="17"/>
        <v>#DIV/0!</v>
      </c>
    </row>
    <row r="307" spans="1:5" ht="12.75" thickBot="1">
      <c r="A307" s="386" t="s">
        <v>18</v>
      </c>
      <c r="B307" s="778">
        <v>0</v>
      </c>
      <c r="C307" s="779">
        <f t="shared" si="17"/>
        <v>0.90500000000000003</v>
      </c>
      <c r="D307" s="173" t="e">
        <f t="shared" si="17"/>
        <v>#DIV/0!</v>
      </c>
      <c r="E307" s="173" t="e">
        <f t="shared" si="17"/>
        <v>#DIV/0!</v>
      </c>
    </row>
    <row r="308" spans="1:5" ht="12.75" thickBot="1">
      <c r="A308" s="502" t="s">
        <v>602</v>
      </c>
      <c r="B308" s="503"/>
      <c r="C308" s="503"/>
      <c r="D308" s="503"/>
      <c r="E308" s="504"/>
    </row>
    <row r="309" spans="1:5" ht="12.75" customHeight="1">
      <c r="A309" s="473"/>
      <c r="B309" s="170">
        <v>2019</v>
      </c>
      <c r="C309" s="170">
        <v>2020</v>
      </c>
      <c r="D309" s="170">
        <v>2021</v>
      </c>
      <c r="E309" s="170">
        <v>2022</v>
      </c>
    </row>
    <row r="310" spans="1:5" ht="9" customHeight="1" thickBot="1">
      <c r="A310" s="474"/>
      <c r="B310" s="171" t="s">
        <v>5</v>
      </c>
      <c r="C310" s="171" t="s">
        <v>6</v>
      </c>
      <c r="D310" s="171" t="s">
        <v>6</v>
      </c>
      <c r="E310" s="171" t="s">
        <v>6</v>
      </c>
    </row>
    <row r="311" spans="1:5" ht="12.75" thickBot="1">
      <c r="A311" s="316" t="s">
        <v>33</v>
      </c>
      <c r="B311" s="305">
        <f>B312+B313+B314+B315</f>
        <v>0</v>
      </c>
      <c r="C311" s="305">
        <f>C312+C313+C314+C315</f>
        <v>0</v>
      </c>
      <c r="D311" s="305">
        <f>D312+D313+D314+D315</f>
        <v>0</v>
      </c>
      <c r="E311" s="305">
        <f>E312+E313+E314+E315</f>
        <v>0</v>
      </c>
    </row>
    <row r="312" spans="1:5" ht="12.75" thickBot="1">
      <c r="A312" s="317" t="s">
        <v>41</v>
      </c>
      <c r="B312" s="305"/>
      <c r="C312" s="305"/>
      <c r="D312" s="305"/>
      <c r="E312" s="305"/>
    </row>
    <row r="313" spans="1:5" ht="12.75" thickBot="1">
      <c r="A313" s="317" t="s">
        <v>46</v>
      </c>
      <c r="B313" s="305"/>
      <c r="C313" s="305"/>
      <c r="D313" s="305"/>
      <c r="E313" s="305"/>
    </row>
    <row r="314" spans="1:5" ht="12.75" thickBot="1">
      <c r="A314" s="317" t="s">
        <v>47</v>
      </c>
      <c r="B314" s="305"/>
      <c r="C314" s="305"/>
      <c r="D314" s="305"/>
      <c r="E314" s="305"/>
    </row>
    <row r="315" spans="1:5" ht="12.75" thickBot="1">
      <c r="A315" s="317" t="s">
        <v>48</v>
      </c>
      <c r="B315" s="305"/>
      <c r="C315" s="305"/>
      <c r="D315" s="305"/>
      <c r="E315" s="305"/>
    </row>
    <row r="316" spans="1:5" ht="12.75" thickBot="1">
      <c r="A316" s="316" t="s">
        <v>34</v>
      </c>
      <c r="B316" s="330">
        <v>22000</v>
      </c>
      <c r="C316" s="330">
        <f>C317</f>
        <v>41910</v>
      </c>
      <c r="D316" s="309">
        <f>D317+D318+D319+D320</f>
        <v>0</v>
      </c>
      <c r="E316" s="309">
        <f>E317+E318+E319+E320</f>
        <v>0</v>
      </c>
    </row>
    <row r="317" spans="1:5" ht="12.75" thickBot="1">
      <c r="A317" s="317" t="s">
        <v>41</v>
      </c>
      <c r="B317" s="330">
        <v>22000</v>
      </c>
      <c r="C317" s="330">
        <v>41910</v>
      </c>
      <c r="D317" s="305"/>
      <c r="E317" s="305"/>
    </row>
    <row r="318" spans="1:5" ht="12.75" thickBot="1">
      <c r="A318" s="317" t="s">
        <v>46</v>
      </c>
      <c r="B318" s="309"/>
      <c r="C318" s="305"/>
      <c r="D318" s="305"/>
      <c r="E318" s="305"/>
    </row>
    <row r="319" spans="1:5" ht="12.75" thickBot="1">
      <c r="A319" s="317" t="s">
        <v>47</v>
      </c>
      <c r="B319" s="309"/>
      <c r="C319" s="305"/>
      <c r="D319" s="305"/>
      <c r="E319" s="305"/>
    </row>
    <row r="320" spans="1:5" ht="12.75" thickBot="1">
      <c r="A320" s="306" t="s">
        <v>48</v>
      </c>
      <c r="B320" s="299"/>
      <c r="C320" s="304"/>
      <c r="D320" s="304"/>
      <c r="E320" s="304"/>
    </row>
    <row r="321" spans="1:5" ht="12.75" thickBot="1">
      <c r="A321" s="312" t="s">
        <v>77</v>
      </c>
      <c r="B321" s="299">
        <f>B311+B316</f>
        <v>22000</v>
      </c>
      <c r="C321" s="299">
        <f>C311+C316</f>
        <v>41910</v>
      </c>
      <c r="D321" s="299">
        <f>D311+D316</f>
        <v>0</v>
      </c>
      <c r="E321" s="299">
        <f>E311+E316</f>
        <v>0</v>
      </c>
    </row>
    <row r="322" spans="1:5" ht="25.5" customHeight="1" thickBot="1">
      <c r="A322" s="328" t="s">
        <v>91</v>
      </c>
      <c r="B322" s="496" t="s">
        <v>589</v>
      </c>
      <c r="C322" s="497"/>
      <c r="D322" s="491"/>
      <c r="E322" s="492"/>
    </row>
    <row r="323" spans="1:5" ht="48.75" thickBot="1">
      <c r="A323" s="295" t="s">
        <v>78</v>
      </c>
      <c r="B323" s="333" t="s">
        <v>603</v>
      </c>
      <c r="C323" s="325" t="s">
        <v>43</v>
      </c>
      <c r="D323" s="326" t="s">
        <v>604</v>
      </c>
      <c r="E323" s="327"/>
    </row>
    <row r="324" spans="1:5" ht="17.25" customHeight="1" thickBot="1">
      <c r="A324" s="290" t="s">
        <v>9</v>
      </c>
      <c r="B324" s="477" t="s">
        <v>603</v>
      </c>
      <c r="C324" s="478"/>
      <c r="D324" s="478"/>
      <c r="E324" s="479"/>
    </row>
    <row r="325" spans="1:5" ht="12.75" thickBot="1">
      <c r="A325" s="290" t="s">
        <v>14</v>
      </c>
      <c r="B325" s="480" t="s">
        <v>605</v>
      </c>
      <c r="C325" s="481"/>
      <c r="D325" s="481"/>
      <c r="E325" s="482"/>
    </row>
    <row r="326" spans="1:5" ht="12.75" customHeight="1">
      <c r="A326" s="488"/>
      <c r="B326" s="296">
        <v>2019</v>
      </c>
      <c r="C326" s="296">
        <v>2020</v>
      </c>
      <c r="D326" s="296">
        <v>2021</v>
      </c>
      <c r="E326" s="296">
        <v>2022</v>
      </c>
    </row>
    <row r="327" spans="1:5" ht="9" customHeight="1" thickBot="1">
      <c r="A327" s="489"/>
      <c r="B327" s="297" t="s">
        <v>5</v>
      </c>
      <c r="C327" s="297" t="s">
        <v>6</v>
      </c>
      <c r="D327" s="297" t="s">
        <v>6</v>
      </c>
      <c r="E327" s="297" t="s">
        <v>6</v>
      </c>
    </row>
    <row r="328" spans="1:5" ht="12.75" thickBot="1">
      <c r="A328" s="290" t="s">
        <v>8</v>
      </c>
      <c r="B328" s="301">
        <v>7388</v>
      </c>
      <c r="C328" s="277"/>
      <c r="D328" s="277"/>
      <c r="E328" s="277"/>
    </row>
    <row r="329" spans="1:5" ht="12.75" thickBot="1">
      <c r="A329" s="290" t="s">
        <v>15</v>
      </c>
      <c r="B329" s="298">
        <v>22500</v>
      </c>
      <c r="C329" s="172"/>
      <c r="D329" s="172">
        <f>D347</f>
        <v>0</v>
      </c>
      <c r="E329" s="172">
        <f>E347</f>
        <v>0</v>
      </c>
    </row>
    <row r="330" spans="1:5" ht="12.75" thickBot="1">
      <c r="A330" s="290" t="s">
        <v>23</v>
      </c>
      <c r="B330" s="298">
        <v>3.0454791553871141</v>
      </c>
      <c r="C330" s="298" t="e">
        <f>C329/C328</f>
        <v>#DIV/0!</v>
      </c>
      <c r="D330" s="298" t="e">
        <f>D329/D328</f>
        <v>#DIV/0!</v>
      </c>
      <c r="E330" s="298" t="e">
        <f>E329/E328</f>
        <v>#DIV/0!</v>
      </c>
    </row>
    <row r="331" spans="1:5" ht="12.75" thickBot="1">
      <c r="A331" s="290" t="s">
        <v>16</v>
      </c>
      <c r="B331" s="334">
        <f>1.04540420819491-1</f>
        <v>4.5404208194909979E-2</v>
      </c>
      <c r="C331" s="302">
        <f t="shared" ref="C331:E333" si="18">C328/B328-1</f>
        <v>-1</v>
      </c>
      <c r="D331" s="302" t="e">
        <f t="shared" si="18"/>
        <v>#DIV/0!</v>
      </c>
      <c r="E331" s="302" t="e">
        <f t="shared" si="18"/>
        <v>#DIV/0!</v>
      </c>
    </row>
    <row r="332" spans="1:5" ht="12.75" thickBot="1">
      <c r="A332" s="290" t="s">
        <v>17</v>
      </c>
      <c r="B332" s="334">
        <f>1.04540420819491-1</f>
        <v>4.5404208194909979E-2</v>
      </c>
      <c r="C332" s="302">
        <f t="shared" si="18"/>
        <v>-1</v>
      </c>
      <c r="D332" s="302" t="e">
        <f t="shared" si="18"/>
        <v>#DIV/0!</v>
      </c>
      <c r="E332" s="302" t="e">
        <f t="shared" si="18"/>
        <v>#DIV/0!</v>
      </c>
    </row>
    <row r="333" spans="1:5" ht="12.75" thickBot="1">
      <c r="A333" s="290" t="s">
        <v>18</v>
      </c>
      <c r="B333" s="334">
        <v>2.4609932568697701E-5</v>
      </c>
      <c r="C333" s="302" t="e">
        <f t="shared" si="18"/>
        <v>#DIV/0!</v>
      </c>
      <c r="D333" s="302" t="e">
        <f t="shared" si="18"/>
        <v>#DIV/0!</v>
      </c>
      <c r="E333" s="302" t="e">
        <f t="shared" si="18"/>
        <v>#DIV/0!</v>
      </c>
    </row>
    <row r="334" spans="1:5" ht="12.75" thickBot="1">
      <c r="A334" s="485" t="s">
        <v>606</v>
      </c>
      <c r="B334" s="486"/>
      <c r="C334" s="486"/>
      <c r="D334" s="486"/>
      <c r="E334" s="487"/>
    </row>
    <row r="335" spans="1:5" ht="12.75" customHeight="1">
      <c r="A335" s="488"/>
      <c r="B335" s="296">
        <v>2019</v>
      </c>
      <c r="C335" s="296">
        <v>2020</v>
      </c>
      <c r="D335" s="296">
        <v>2021</v>
      </c>
      <c r="E335" s="296">
        <v>2022</v>
      </c>
    </row>
    <row r="336" spans="1:5" ht="9" customHeight="1" thickBot="1">
      <c r="A336" s="489"/>
      <c r="B336" s="297" t="s">
        <v>5</v>
      </c>
      <c r="C336" s="297" t="s">
        <v>6</v>
      </c>
      <c r="D336" s="297" t="s">
        <v>6</v>
      </c>
      <c r="E336" s="297" t="s">
        <v>6</v>
      </c>
    </row>
    <row r="337" spans="1:5" ht="12.75" thickBot="1">
      <c r="A337" s="303" t="s">
        <v>33</v>
      </c>
      <c r="B337" s="304">
        <f>B338+B339+B340+B341</f>
        <v>0</v>
      </c>
      <c r="C337" s="304">
        <f>C338+C339+C340+C341</f>
        <v>0</v>
      </c>
      <c r="D337" s="304">
        <f>D338+D339+D340+D341</f>
        <v>0</v>
      </c>
      <c r="E337" s="304">
        <f>E338+E339+E340+E341</f>
        <v>0</v>
      </c>
    </row>
    <row r="338" spans="1:5" ht="12.75" thickBot="1">
      <c r="A338" s="306" t="s">
        <v>41</v>
      </c>
      <c r="B338" s="304"/>
      <c r="C338" s="304"/>
      <c r="D338" s="304"/>
      <c r="E338" s="304"/>
    </row>
    <row r="339" spans="1:5" ht="12.75" thickBot="1">
      <c r="A339" s="306" t="s">
        <v>46</v>
      </c>
      <c r="B339" s="304"/>
      <c r="C339" s="304"/>
      <c r="D339" s="304"/>
      <c r="E339" s="304"/>
    </row>
    <row r="340" spans="1:5" ht="12.75" thickBot="1">
      <c r="A340" s="306" t="s">
        <v>47</v>
      </c>
      <c r="B340" s="304"/>
      <c r="C340" s="304"/>
      <c r="D340" s="304"/>
      <c r="E340" s="304"/>
    </row>
    <row r="341" spans="1:5" ht="12.75" thickBot="1">
      <c r="A341" s="306" t="s">
        <v>48</v>
      </c>
      <c r="B341" s="304"/>
      <c r="C341" s="304"/>
      <c r="D341" s="304"/>
      <c r="E341" s="304"/>
    </row>
    <row r="342" spans="1:5" ht="12.75" thickBot="1">
      <c r="A342" s="303" t="s">
        <v>34</v>
      </c>
      <c r="B342" s="335">
        <v>22500</v>
      </c>
      <c r="C342" s="336"/>
      <c r="D342" s="309">
        <f>D343+D344+D345+D346</f>
        <v>0</v>
      </c>
      <c r="E342" s="309">
        <f>E343+E344+E345+E346</f>
        <v>0</v>
      </c>
    </row>
    <row r="343" spans="1:5" ht="12.75" thickBot="1">
      <c r="A343" s="306" t="s">
        <v>41</v>
      </c>
      <c r="B343" s="335">
        <v>22500</v>
      </c>
      <c r="C343" s="336"/>
      <c r="D343" s="309"/>
      <c r="E343" s="309"/>
    </row>
    <row r="344" spans="1:5" ht="12.75" thickBot="1">
      <c r="A344" s="306" t="s">
        <v>46</v>
      </c>
      <c r="B344" s="299"/>
      <c r="C344" s="299"/>
      <c r="D344" s="299"/>
      <c r="E344" s="299"/>
    </row>
    <row r="345" spans="1:5" ht="12.75" thickBot="1">
      <c r="A345" s="306" t="s">
        <v>47</v>
      </c>
      <c r="B345" s="299"/>
      <c r="C345" s="299"/>
      <c r="D345" s="299"/>
      <c r="E345" s="299"/>
    </row>
    <row r="346" spans="1:5" ht="12.75" thickBot="1">
      <c r="A346" s="306" t="s">
        <v>48</v>
      </c>
      <c r="B346" s="299"/>
      <c r="C346" s="299"/>
      <c r="D346" s="299"/>
      <c r="E346" s="299"/>
    </row>
    <row r="347" spans="1:5" ht="12.75" thickBot="1">
      <c r="A347" s="306" t="s">
        <v>83</v>
      </c>
      <c r="B347" s="299">
        <f>B337+B342</f>
        <v>22500</v>
      </c>
      <c r="C347" s="299">
        <f>C337+C342</f>
        <v>0</v>
      </c>
      <c r="D347" s="299">
        <f>D337+D342</f>
        <v>0</v>
      </c>
      <c r="E347" s="299">
        <f>E337+E342</f>
        <v>0</v>
      </c>
    </row>
    <row r="348" spans="1:5" ht="12.75" thickBot="1">
      <c r="A348" s="337" t="s">
        <v>32</v>
      </c>
      <c r="B348" s="314">
        <f>IF(B347-B329=0,0,"Error")</f>
        <v>0</v>
      </c>
      <c r="C348" s="314">
        <f t="shared" ref="C348:E348" si="19">IF(C347-C329=0,0,"Error")</f>
        <v>0</v>
      </c>
      <c r="D348" s="314">
        <f t="shared" si="19"/>
        <v>0</v>
      </c>
      <c r="E348" s="314">
        <f t="shared" si="19"/>
        <v>0</v>
      </c>
    </row>
    <row r="349" spans="1:5" ht="25.5" customHeight="1" thickBot="1">
      <c r="A349" s="328" t="s">
        <v>91</v>
      </c>
      <c r="B349" s="496" t="s">
        <v>589</v>
      </c>
      <c r="C349" s="497"/>
      <c r="D349" s="491"/>
      <c r="E349" s="492"/>
    </row>
    <row r="350" spans="1:5" ht="72.75" thickBot="1">
      <c r="A350" s="295" t="s">
        <v>79</v>
      </c>
      <c r="B350" s="332" t="s">
        <v>607</v>
      </c>
      <c r="C350" s="325" t="s">
        <v>43</v>
      </c>
      <c r="D350" s="338" t="s">
        <v>608</v>
      </c>
      <c r="E350" s="327"/>
    </row>
    <row r="351" spans="1:5" ht="17.25" customHeight="1" thickBot="1">
      <c r="A351" s="290" t="s">
        <v>9</v>
      </c>
      <c r="B351" s="477" t="s">
        <v>607</v>
      </c>
      <c r="C351" s="478"/>
      <c r="D351" s="478"/>
      <c r="E351" s="479"/>
    </row>
    <row r="352" spans="1:5" ht="12.75" thickBot="1">
      <c r="A352" s="290" t="s">
        <v>14</v>
      </c>
      <c r="B352" s="480" t="s">
        <v>421</v>
      </c>
      <c r="C352" s="481"/>
      <c r="D352" s="481"/>
      <c r="E352" s="482"/>
    </row>
    <row r="353" spans="1:5" ht="12.75" customHeight="1">
      <c r="A353" s="473"/>
      <c r="B353" s="170">
        <v>2019</v>
      </c>
      <c r="C353" s="170">
        <v>2020</v>
      </c>
      <c r="D353" s="170">
        <v>2021</v>
      </c>
      <c r="E353" s="170">
        <v>2022</v>
      </c>
    </row>
    <row r="354" spans="1:5" ht="9" customHeight="1" thickBot="1">
      <c r="A354" s="474"/>
      <c r="B354" s="171" t="s">
        <v>5</v>
      </c>
      <c r="C354" s="171" t="s">
        <v>6</v>
      </c>
      <c r="D354" s="171" t="s">
        <v>6</v>
      </c>
      <c r="E354" s="171" t="s">
        <v>6</v>
      </c>
    </row>
    <row r="355" spans="1:5" ht="12.75" thickBot="1">
      <c r="A355" s="386" t="s">
        <v>8</v>
      </c>
      <c r="B355" s="384">
        <v>1</v>
      </c>
      <c r="C355" s="384">
        <v>70</v>
      </c>
      <c r="D355" s="384">
        <v>5</v>
      </c>
      <c r="E355" s="384">
        <v>5</v>
      </c>
    </row>
    <row r="356" spans="1:5" ht="12.75" thickBot="1">
      <c r="A356" s="386" t="s">
        <v>15</v>
      </c>
      <c r="B356" s="336">
        <v>15000</v>
      </c>
      <c r="C356" s="336">
        <f>C369</f>
        <v>464830</v>
      </c>
      <c r="D356" s="336">
        <v>70000</v>
      </c>
      <c r="E356" s="346">
        <v>70000</v>
      </c>
    </row>
    <row r="357" spans="1:5" ht="12.75" thickBot="1">
      <c r="A357" s="386" t="s">
        <v>23</v>
      </c>
      <c r="B357" s="172">
        <v>15000</v>
      </c>
      <c r="C357" s="172">
        <v>7748</v>
      </c>
      <c r="D357" s="172">
        <f>D356/D355</f>
        <v>14000</v>
      </c>
      <c r="E357" s="172">
        <f>E356/E355</f>
        <v>14000</v>
      </c>
    </row>
    <row r="358" spans="1:5" ht="12.75" thickBot="1">
      <c r="A358" s="386" t="s">
        <v>16</v>
      </c>
      <c r="B358" s="384">
        <v>0</v>
      </c>
      <c r="C358" s="173" t="s">
        <v>609</v>
      </c>
      <c r="D358" s="173">
        <f t="shared" ref="C358:E360" si="20">D355/C355-1</f>
        <v>-0.9285714285714286</v>
      </c>
      <c r="E358" s="173">
        <f t="shared" si="20"/>
        <v>0</v>
      </c>
    </row>
    <row r="359" spans="1:5" ht="12.75" thickBot="1">
      <c r="A359" s="386" t="s">
        <v>17</v>
      </c>
      <c r="B359" s="348">
        <v>3.3444816053511683E-3</v>
      </c>
      <c r="C359" s="173">
        <f t="shared" si="20"/>
        <v>29.988666666666667</v>
      </c>
      <c r="D359" s="173">
        <f t="shared" si="20"/>
        <v>-0.84940731019942772</v>
      </c>
      <c r="E359" s="173">
        <f t="shared" si="20"/>
        <v>0</v>
      </c>
    </row>
    <row r="360" spans="1:5" ht="12.75" thickBot="1">
      <c r="A360" s="386" t="s">
        <v>18</v>
      </c>
      <c r="B360" s="348">
        <v>3.3444816053511683E-3</v>
      </c>
      <c r="C360" s="173">
        <f t="shared" si="20"/>
        <v>-0.48346666666666671</v>
      </c>
      <c r="D360" s="173">
        <f t="shared" si="20"/>
        <v>0.80691791430046456</v>
      </c>
      <c r="E360" s="173">
        <f t="shared" si="20"/>
        <v>0</v>
      </c>
    </row>
    <row r="361" spans="1:5" ht="12.75" thickBot="1">
      <c r="A361" s="502" t="s">
        <v>610</v>
      </c>
      <c r="B361" s="503"/>
      <c r="C361" s="503"/>
      <c r="D361" s="503"/>
      <c r="E361" s="504"/>
    </row>
    <row r="362" spans="1:5" ht="12.75" customHeight="1">
      <c r="A362" s="473"/>
      <c r="B362" s="170">
        <v>2019</v>
      </c>
      <c r="C362" s="170">
        <v>2020</v>
      </c>
      <c r="D362" s="170">
        <v>2020</v>
      </c>
      <c r="E362" s="170">
        <v>2021</v>
      </c>
    </row>
    <row r="363" spans="1:5" ht="9" customHeight="1" thickBot="1">
      <c r="A363" s="474"/>
      <c r="B363" s="171" t="s">
        <v>5</v>
      </c>
      <c r="C363" s="171" t="s">
        <v>6</v>
      </c>
      <c r="D363" s="171" t="s">
        <v>6</v>
      </c>
      <c r="E363" s="171" t="s">
        <v>6</v>
      </c>
    </row>
    <row r="364" spans="1:5" ht="12.75" thickBot="1">
      <c r="A364" s="316" t="s">
        <v>33</v>
      </c>
      <c r="B364" s="305">
        <f>B365+B366+B367+B368</f>
        <v>0</v>
      </c>
      <c r="C364" s="305">
        <f>C365+C366+C367+C368</f>
        <v>0</v>
      </c>
      <c r="D364" s="305">
        <f>D365+D366+D367+D368</f>
        <v>0</v>
      </c>
      <c r="E364" s="305">
        <f>E365+E366+E367+E368</f>
        <v>0</v>
      </c>
    </row>
    <row r="365" spans="1:5" ht="12.75" thickBot="1">
      <c r="A365" s="317" t="s">
        <v>41</v>
      </c>
      <c r="B365" s="305"/>
      <c r="C365" s="305"/>
      <c r="D365" s="305"/>
      <c r="E365" s="305"/>
    </row>
    <row r="366" spans="1:5" ht="12.75" thickBot="1">
      <c r="A366" s="317" t="s">
        <v>46</v>
      </c>
      <c r="B366" s="305"/>
      <c r="C366" s="305"/>
      <c r="D366" s="305"/>
      <c r="E366" s="305"/>
    </row>
    <row r="367" spans="1:5" ht="12.75" thickBot="1">
      <c r="A367" s="317" t="s">
        <v>47</v>
      </c>
      <c r="B367" s="305"/>
      <c r="C367" s="305"/>
      <c r="D367" s="305"/>
      <c r="E367" s="305"/>
    </row>
    <row r="368" spans="1:5" ht="12.75" thickBot="1">
      <c r="A368" s="317" t="s">
        <v>48</v>
      </c>
      <c r="B368" s="305"/>
      <c r="C368" s="305"/>
      <c r="D368" s="305"/>
      <c r="E368" s="305"/>
    </row>
    <row r="369" spans="1:5" ht="12.75" thickBot="1">
      <c r="A369" s="316" t="s">
        <v>34</v>
      </c>
      <c r="B369" s="336">
        <v>15000</v>
      </c>
      <c r="C369" s="336">
        <f>C370</f>
        <v>464830</v>
      </c>
      <c r="D369" s="336">
        <f t="shared" ref="D369:E369" si="21">D370</f>
        <v>70000</v>
      </c>
      <c r="E369" s="336">
        <f t="shared" si="21"/>
        <v>70000</v>
      </c>
    </row>
    <row r="370" spans="1:5" ht="12.75" thickBot="1">
      <c r="A370" s="317" t="s">
        <v>41</v>
      </c>
      <c r="B370" s="336">
        <v>15000</v>
      </c>
      <c r="C370" s="336">
        <v>464830</v>
      </c>
      <c r="D370" s="309">
        <v>70000</v>
      </c>
      <c r="E370" s="309">
        <v>70000</v>
      </c>
    </row>
    <row r="371" spans="1:5" ht="12.75" thickBot="1">
      <c r="A371" s="317" t="s">
        <v>46</v>
      </c>
      <c r="B371" s="309"/>
      <c r="C371" s="309"/>
      <c r="D371" s="309"/>
      <c r="E371" s="309"/>
    </row>
    <row r="372" spans="1:5" ht="12.75" thickBot="1">
      <c r="A372" s="317" t="s">
        <v>47</v>
      </c>
      <c r="B372" s="309"/>
      <c r="C372" s="309"/>
      <c r="D372" s="309"/>
      <c r="E372" s="309"/>
    </row>
    <row r="373" spans="1:5" ht="12.75" thickBot="1">
      <c r="A373" s="317" t="s">
        <v>48</v>
      </c>
      <c r="B373" s="309"/>
      <c r="C373" s="309"/>
      <c r="D373" s="309"/>
      <c r="E373" s="309"/>
    </row>
    <row r="374" spans="1:5" ht="12.75" thickBot="1">
      <c r="A374" s="780" t="s">
        <v>80</v>
      </c>
      <c r="B374" s="309">
        <f>B364+B369</f>
        <v>15000</v>
      </c>
      <c r="C374" s="309">
        <f>C364+C369</f>
        <v>464830</v>
      </c>
      <c r="D374" s="309">
        <f>D364+D369</f>
        <v>70000</v>
      </c>
      <c r="E374" s="309">
        <f>E364+E369</f>
        <v>70000</v>
      </c>
    </row>
    <row r="375" spans="1:5" ht="12.75" thickBot="1">
      <c r="A375" s="315" t="s">
        <v>32</v>
      </c>
      <c r="B375" s="356">
        <f>B356-B374</f>
        <v>0</v>
      </c>
      <c r="C375" s="356">
        <f t="shared" ref="C375:E375" si="22">C356-C374</f>
        <v>0</v>
      </c>
      <c r="D375" s="356">
        <f t="shared" si="22"/>
        <v>0</v>
      </c>
      <c r="E375" s="356">
        <f t="shared" si="22"/>
        <v>0</v>
      </c>
    </row>
    <row r="376" spans="1:5" ht="25.5" customHeight="1" thickBot="1">
      <c r="A376" s="781" t="s">
        <v>91</v>
      </c>
      <c r="B376" s="782" t="s">
        <v>611</v>
      </c>
      <c r="C376" s="783"/>
      <c r="D376" s="784"/>
      <c r="E376" s="484"/>
    </row>
    <row r="377" spans="1:5" ht="60.75" thickBot="1">
      <c r="A377" s="339" t="s">
        <v>103</v>
      </c>
      <c r="B377" s="332" t="s">
        <v>612</v>
      </c>
      <c r="C377" s="340" t="s">
        <v>43</v>
      </c>
      <c r="D377" s="341"/>
      <c r="E377" s="342"/>
    </row>
    <row r="378" spans="1:5" ht="12.75" thickBot="1">
      <c r="A378" s="386" t="s">
        <v>9</v>
      </c>
      <c r="B378" s="505" t="s">
        <v>613</v>
      </c>
      <c r="C378" s="506"/>
      <c r="D378" s="506"/>
      <c r="E378" s="507"/>
    </row>
    <row r="379" spans="1:5" ht="12.75" thickBot="1">
      <c r="A379" s="386" t="s">
        <v>14</v>
      </c>
      <c r="B379" s="508" t="s">
        <v>614</v>
      </c>
      <c r="C379" s="509"/>
      <c r="D379" s="509"/>
      <c r="E379" s="510"/>
    </row>
    <row r="380" spans="1:5">
      <c r="A380" s="473"/>
      <c r="B380" s="170">
        <v>2019</v>
      </c>
      <c r="C380" s="170">
        <v>2020</v>
      </c>
      <c r="D380" s="170">
        <v>2021</v>
      </c>
      <c r="E380" s="170">
        <v>2022</v>
      </c>
    </row>
    <row r="381" spans="1:5" ht="12.75" thickBot="1">
      <c r="A381" s="474"/>
      <c r="B381" s="171" t="s">
        <v>5</v>
      </c>
      <c r="C381" s="171" t="s">
        <v>6</v>
      </c>
      <c r="D381" s="171" t="s">
        <v>6</v>
      </c>
      <c r="E381" s="171" t="s">
        <v>6</v>
      </c>
    </row>
    <row r="382" spans="1:5" ht="12.75" thickBot="1">
      <c r="A382" s="386" t="s">
        <v>8</v>
      </c>
      <c r="B382" s="344">
        <v>0</v>
      </c>
      <c r="C382" s="175">
        <v>5800</v>
      </c>
      <c r="D382" s="175">
        <v>1366</v>
      </c>
      <c r="E382" s="384">
        <v>0</v>
      </c>
    </row>
    <row r="383" spans="1:5" ht="12.75" thickBot="1">
      <c r="A383" s="386" t="s">
        <v>15</v>
      </c>
      <c r="B383" s="344">
        <v>0</v>
      </c>
      <c r="C383" s="345">
        <f>C396</f>
        <v>50000</v>
      </c>
      <c r="D383" s="345">
        <v>30000</v>
      </c>
      <c r="E383" s="346">
        <v>0</v>
      </c>
    </row>
    <row r="384" spans="1:5" ht="12.75" thickBot="1">
      <c r="A384" s="386" t="s">
        <v>23</v>
      </c>
      <c r="B384" s="344" t="e">
        <f>B383/B382</f>
        <v>#DIV/0!</v>
      </c>
      <c r="C384" s="347">
        <f t="shared" ref="C384:E384" si="23">C383/C382</f>
        <v>8.6206896551724146</v>
      </c>
      <c r="D384" s="347">
        <f t="shared" si="23"/>
        <v>21.961932650073205</v>
      </c>
      <c r="E384" s="344" t="e">
        <f t="shared" si="23"/>
        <v>#DIV/0!</v>
      </c>
    </row>
    <row r="385" spans="1:5" ht="12.75" thickBot="1">
      <c r="A385" s="386" t="s">
        <v>16</v>
      </c>
      <c r="B385" s="384">
        <v>0</v>
      </c>
      <c r="C385" s="173" t="e">
        <f t="shared" ref="C385:E387" si="24">C382/B382-1</f>
        <v>#DIV/0!</v>
      </c>
      <c r="D385" s="173">
        <f t="shared" si="24"/>
        <v>-0.76448275862068971</v>
      </c>
      <c r="E385" s="173">
        <f t="shared" si="24"/>
        <v>-1</v>
      </c>
    </row>
    <row r="386" spans="1:5" ht="12.75" thickBot="1">
      <c r="A386" s="386" t="s">
        <v>17</v>
      </c>
      <c r="B386" s="348">
        <v>3.3444816053511683E-3</v>
      </c>
      <c r="C386" s="173" t="e">
        <f t="shared" si="24"/>
        <v>#DIV/0!</v>
      </c>
      <c r="D386" s="173">
        <f t="shared" si="24"/>
        <v>-0.4</v>
      </c>
      <c r="E386" s="173">
        <f t="shared" si="24"/>
        <v>-1</v>
      </c>
    </row>
    <row r="387" spans="1:5" ht="12.75" thickBot="1">
      <c r="A387" s="386" t="s">
        <v>18</v>
      </c>
      <c r="B387" s="348">
        <v>3.3444816053511683E-3</v>
      </c>
      <c r="C387" s="173" t="e">
        <f t="shared" si="24"/>
        <v>#DIV/0!</v>
      </c>
      <c r="D387" s="173">
        <f t="shared" si="24"/>
        <v>1.5475841874084915</v>
      </c>
      <c r="E387" s="173" t="e">
        <f t="shared" si="24"/>
        <v>#DIV/0!</v>
      </c>
    </row>
    <row r="388" spans="1:5" ht="12.75" thickBot="1">
      <c r="A388" s="502" t="s">
        <v>615</v>
      </c>
      <c r="B388" s="503"/>
      <c r="C388" s="503"/>
      <c r="D388" s="503"/>
      <c r="E388" s="504"/>
    </row>
    <row r="389" spans="1:5">
      <c r="A389" s="473"/>
      <c r="B389" s="170">
        <v>2019</v>
      </c>
      <c r="C389" s="170">
        <v>2019</v>
      </c>
      <c r="D389" s="170">
        <v>2020</v>
      </c>
      <c r="E389" s="170">
        <v>2021</v>
      </c>
    </row>
    <row r="390" spans="1:5" ht="12.75" thickBot="1">
      <c r="A390" s="474"/>
      <c r="B390" s="171" t="s">
        <v>5</v>
      </c>
      <c r="C390" s="171" t="s">
        <v>6</v>
      </c>
      <c r="D390" s="171" t="s">
        <v>6</v>
      </c>
      <c r="E390" s="171" t="s">
        <v>6</v>
      </c>
    </row>
    <row r="391" spans="1:5" ht="12.75" thickBot="1">
      <c r="A391" s="316" t="s">
        <v>33</v>
      </c>
      <c r="B391" s="305">
        <f>B392+B393+B394+B395</f>
        <v>0</v>
      </c>
      <c r="C391" s="305">
        <f>C392+C393+C394+C395</f>
        <v>0</v>
      </c>
      <c r="D391" s="305">
        <f>D392+D393+D394+D395</f>
        <v>0</v>
      </c>
      <c r="E391" s="305">
        <f>E392+E393+E394+E395</f>
        <v>0</v>
      </c>
    </row>
    <row r="392" spans="1:5" ht="12.75" thickBot="1">
      <c r="A392" s="317" t="s">
        <v>41</v>
      </c>
      <c r="B392" s="305"/>
      <c r="C392" s="305"/>
      <c r="D392" s="305"/>
      <c r="E392" s="305"/>
    </row>
    <row r="393" spans="1:5" ht="12.75" thickBot="1">
      <c r="A393" s="317" t="s">
        <v>46</v>
      </c>
      <c r="B393" s="305"/>
      <c r="C393" s="305"/>
      <c r="D393" s="305"/>
      <c r="E393" s="305"/>
    </row>
    <row r="394" spans="1:5" ht="12.75" thickBot="1">
      <c r="A394" s="317" t="s">
        <v>47</v>
      </c>
      <c r="B394" s="305"/>
      <c r="C394" s="305"/>
      <c r="D394" s="305"/>
      <c r="E394" s="305"/>
    </row>
    <row r="395" spans="1:5" ht="12.75" thickBot="1">
      <c r="A395" s="317" t="s">
        <v>48</v>
      </c>
      <c r="B395" s="305"/>
      <c r="C395" s="305"/>
      <c r="D395" s="305"/>
      <c r="E395" s="305"/>
    </row>
    <row r="396" spans="1:5" ht="12.75" thickBot="1">
      <c r="A396" s="316" t="s">
        <v>34</v>
      </c>
      <c r="B396" s="336"/>
      <c r="C396" s="336">
        <f>C397</f>
        <v>50000</v>
      </c>
      <c r="D396" s="336">
        <f t="shared" ref="D396" si="25">D397</f>
        <v>30000</v>
      </c>
      <c r="E396" s="336"/>
    </row>
    <row r="397" spans="1:5" ht="12.75" thickBot="1">
      <c r="A397" s="317" t="s">
        <v>41</v>
      </c>
      <c r="B397" s="336"/>
      <c r="C397" s="345">
        <v>50000</v>
      </c>
      <c r="D397" s="345">
        <v>30000</v>
      </c>
      <c r="E397" s="309"/>
    </row>
    <row r="398" spans="1:5" ht="12.75" thickBot="1">
      <c r="A398" s="317" t="s">
        <v>46</v>
      </c>
      <c r="B398" s="309"/>
      <c r="C398" s="309"/>
      <c r="D398" s="309"/>
      <c r="E398" s="309"/>
    </row>
    <row r="399" spans="1:5" ht="12.75" thickBot="1">
      <c r="A399" s="317" t="s">
        <v>47</v>
      </c>
      <c r="B399" s="309"/>
      <c r="C399" s="309"/>
      <c r="D399" s="309"/>
      <c r="E399" s="309"/>
    </row>
    <row r="400" spans="1:5" ht="12.75" thickBot="1">
      <c r="A400" s="317" t="s">
        <v>48</v>
      </c>
      <c r="B400" s="309"/>
      <c r="C400" s="309"/>
      <c r="D400" s="309"/>
      <c r="E400" s="309"/>
    </row>
    <row r="401" spans="1:5" ht="12.75" thickBot="1">
      <c r="A401" s="349" t="s">
        <v>84</v>
      </c>
      <c r="B401" s="309">
        <f>B391+B396</f>
        <v>0</v>
      </c>
      <c r="C401" s="309">
        <f>C391+C396</f>
        <v>50000</v>
      </c>
      <c r="D401" s="309">
        <f>D391+D396</f>
        <v>30000</v>
      </c>
      <c r="E401" s="309">
        <f>E391+E396</f>
        <v>0</v>
      </c>
    </row>
    <row r="402" spans="1:5" ht="12.75" thickBot="1">
      <c r="A402" s="349" t="s">
        <v>32</v>
      </c>
      <c r="B402" s="356">
        <f>B383-B401</f>
        <v>0</v>
      </c>
      <c r="C402" s="356">
        <f t="shared" ref="C402:E402" si="26">C383-C401</f>
        <v>0</v>
      </c>
      <c r="D402" s="356">
        <f t="shared" si="26"/>
        <v>0</v>
      </c>
      <c r="E402" s="356">
        <f t="shared" si="26"/>
        <v>0</v>
      </c>
    </row>
    <row r="403" spans="1:5" ht="60.75" thickBot="1">
      <c r="A403" s="339" t="s">
        <v>102</v>
      </c>
      <c r="B403" s="785" t="s">
        <v>616</v>
      </c>
      <c r="C403" s="372" t="s">
        <v>43</v>
      </c>
      <c r="D403" s="483"/>
      <c r="E403" s="484"/>
    </row>
    <row r="404" spans="1:5" ht="12.75" thickBot="1">
      <c r="A404" s="386" t="s">
        <v>9</v>
      </c>
      <c r="B404" s="505" t="s">
        <v>617</v>
      </c>
      <c r="C404" s="506"/>
      <c r="D404" s="506"/>
      <c r="E404" s="507"/>
    </row>
    <row r="405" spans="1:5" ht="12.75" thickBot="1">
      <c r="A405" s="386" t="s">
        <v>14</v>
      </c>
      <c r="B405" s="517"/>
      <c r="C405" s="518"/>
      <c r="D405" s="518"/>
      <c r="E405" s="519"/>
    </row>
    <row r="406" spans="1:5">
      <c r="A406" s="473"/>
      <c r="B406" s="170">
        <v>2019</v>
      </c>
      <c r="C406" s="170">
        <v>2020</v>
      </c>
      <c r="D406" s="170">
        <v>2021</v>
      </c>
      <c r="E406" s="170">
        <v>2022</v>
      </c>
    </row>
    <row r="407" spans="1:5" ht="12.75" thickBot="1">
      <c r="A407" s="474"/>
      <c r="B407" s="171" t="s">
        <v>6</v>
      </c>
      <c r="C407" s="171" t="s">
        <v>6</v>
      </c>
      <c r="D407" s="171" t="s">
        <v>6</v>
      </c>
      <c r="E407" s="171" t="s">
        <v>6</v>
      </c>
    </row>
    <row r="408" spans="1:5" ht="12.75" thickBot="1">
      <c r="A408" s="386" t="s">
        <v>8</v>
      </c>
      <c r="B408" s="172"/>
      <c r="C408" s="172">
        <v>200</v>
      </c>
      <c r="D408" s="172">
        <v>0</v>
      </c>
      <c r="E408" s="172">
        <v>0</v>
      </c>
    </row>
    <row r="409" spans="1:5" ht="12.75" thickBot="1">
      <c r="A409" s="386" t="s">
        <v>15</v>
      </c>
      <c r="B409" s="172"/>
      <c r="C409" s="172">
        <f>C422</f>
        <v>20000</v>
      </c>
      <c r="D409" s="172"/>
      <c r="E409" s="172">
        <v>0</v>
      </c>
    </row>
    <row r="410" spans="1:5" ht="12.75" thickBot="1">
      <c r="A410" s="386" t="s">
        <v>23</v>
      </c>
      <c r="B410" s="172" t="e">
        <f>B409/B408</f>
        <v>#DIV/0!</v>
      </c>
      <c r="C410" s="172">
        <f>C409/C408</f>
        <v>100</v>
      </c>
      <c r="D410" s="172" t="e">
        <f>D409/D408</f>
        <v>#DIV/0!</v>
      </c>
      <c r="E410" s="172" t="e">
        <f>E409/E408</f>
        <v>#DIV/0!</v>
      </c>
    </row>
    <row r="411" spans="1:5" ht="12.75" thickBot="1">
      <c r="A411" s="386" t="s">
        <v>16</v>
      </c>
      <c r="B411" s="384" t="s">
        <v>22</v>
      </c>
      <c r="C411" s="173" t="e">
        <f t="shared" ref="C411:E413" si="27">C408/B408-1</f>
        <v>#DIV/0!</v>
      </c>
      <c r="D411" s="173">
        <f t="shared" si="27"/>
        <v>-1</v>
      </c>
      <c r="E411" s="173" t="e">
        <f t="shared" si="27"/>
        <v>#DIV/0!</v>
      </c>
    </row>
    <row r="412" spans="1:5" ht="12.75" thickBot="1">
      <c r="A412" s="386" t="s">
        <v>17</v>
      </c>
      <c r="B412" s="384" t="s">
        <v>22</v>
      </c>
      <c r="C412" s="173" t="e">
        <f t="shared" si="27"/>
        <v>#DIV/0!</v>
      </c>
      <c r="D412" s="173">
        <f t="shared" si="27"/>
        <v>-1</v>
      </c>
      <c r="E412" s="173" t="e">
        <f t="shared" si="27"/>
        <v>#DIV/0!</v>
      </c>
    </row>
    <row r="413" spans="1:5" ht="12.75" thickBot="1">
      <c r="A413" s="386" t="s">
        <v>18</v>
      </c>
      <c r="B413" s="384" t="s">
        <v>22</v>
      </c>
      <c r="C413" s="173" t="e">
        <f t="shared" si="27"/>
        <v>#DIV/0!</v>
      </c>
      <c r="D413" s="173" t="e">
        <f t="shared" si="27"/>
        <v>#DIV/0!</v>
      </c>
      <c r="E413" s="173" t="e">
        <f t="shared" si="27"/>
        <v>#DIV/0!</v>
      </c>
    </row>
    <row r="414" spans="1:5" ht="12.75" thickBot="1">
      <c r="A414" s="502" t="s">
        <v>618</v>
      </c>
      <c r="B414" s="503"/>
      <c r="C414" s="503"/>
      <c r="D414" s="503"/>
      <c r="E414" s="504"/>
    </row>
    <row r="415" spans="1:5">
      <c r="A415" s="473"/>
      <c r="B415" s="170">
        <v>2019</v>
      </c>
      <c r="C415" s="170">
        <v>2020</v>
      </c>
      <c r="D415" s="170">
        <v>2021</v>
      </c>
      <c r="E415" s="170">
        <v>2022</v>
      </c>
    </row>
    <row r="416" spans="1:5" ht="12.75" thickBot="1">
      <c r="A416" s="474"/>
      <c r="B416" s="171" t="s">
        <v>6</v>
      </c>
      <c r="C416" s="171" t="s">
        <v>6</v>
      </c>
      <c r="D416" s="171" t="s">
        <v>6</v>
      </c>
      <c r="E416" s="171" t="s">
        <v>6</v>
      </c>
    </row>
    <row r="417" spans="1:5" ht="12.75" thickBot="1">
      <c r="A417" s="316" t="s">
        <v>33</v>
      </c>
      <c r="B417" s="305">
        <f>B418+B419+B420+B421</f>
        <v>0</v>
      </c>
      <c r="C417" s="305">
        <f>C418+C419+C420+C421</f>
        <v>0</v>
      </c>
      <c r="D417" s="305">
        <f>D418+D419+D420+D421</f>
        <v>0</v>
      </c>
      <c r="E417" s="305">
        <f>E418+E419+E420+E421</f>
        <v>0</v>
      </c>
    </row>
    <row r="418" spans="1:5" ht="12.75" thickBot="1">
      <c r="A418" s="317" t="s">
        <v>41</v>
      </c>
      <c r="B418" s="305"/>
      <c r="C418" s="305"/>
      <c r="D418" s="305"/>
      <c r="E418" s="305"/>
    </row>
    <row r="419" spans="1:5" ht="12.75" thickBot="1">
      <c r="A419" s="317" t="s">
        <v>46</v>
      </c>
      <c r="B419" s="305"/>
      <c r="C419" s="305"/>
      <c r="D419" s="305"/>
      <c r="E419" s="305"/>
    </row>
    <row r="420" spans="1:5" ht="12.75" thickBot="1">
      <c r="A420" s="317" t="s">
        <v>47</v>
      </c>
      <c r="B420" s="305"/>
      <c r="C420" s="305"/>
      <c r="D420" s="305"/>
      <c r="E420" s="305"/>
    </row>
    <row r="421" spans="1:5" ht="12.75" thickBot="1">
      <c r="A421" s="317" t="s">
        <v>48</v>
      </c>
      <c r="B421" s="305"/>
      <c r="C421" s="305"/>
      <c r="D421" s="305"/>
      <c r="E421" s="305"/>
    </row>
    <row r="422" spans="1:5" ht="12.75" thickBot="1">
      <c r="A422" s="316" t="s">
        <v>34</v>
      </c>
      <c r="B422" s="309"/>
      <c r="C422" s="309">
        <f>C423</f>
        <v>20000</v>
      </c>
      <c r="D422" s="309"/>
      <c r="E422" s="309">
        <f>E423+E424+E425+E426</f>
        <v>0</v>
      </c>
    </row>
    <row r="423" spans="1:5" ht="12.75" thickBot="1">
      <c r="A423" s="317" t="s">
        <v>41</v>
      </c>
      <c r="B423" s="309"/>
      <c r="C423" s="305">
        <v>20000</v>
      </c>
      <c r="D423" s="305"/>
      <c r="E423" s="305"/>
    </row>
    <row r="424" spans="1:5" ht="12.75" thickBot="1">
      <c r="A424" s="317" t="s">
        <v>46</v>
      </c>
      <c r="B424" s="309"/>
      <c r="C424" s="305"/>
      <c r="D424" s="305"/>
      <c r="E424" s="305"/>
    </row>
    <row r="425" spans="1:5" ht="12.75" thickBot="1">
      <c r="A425" s="317" t="s">
        <v>47</v>
      </c>
      <c r="B425" s="309"/>
      <c r="C425" s="305"/>
      <c r="D425" s="305"/>
      <c r="E425" s="305"/>
    </row>
    <row r="426" spans="1:5" ht="12.75" thickBot="1">
      <c r="A426" s="317" t="s">
        <v>48</v>
      </c>
      <c r="B426" s="309"/>
      <c r="C426" s="305"/>
      <c r="D426" s="305"/>
      <c r="E426" s="305"/>
    </row>
    <row r="427" spans="1:5" ht="12.75" thickBot="1">
      <c r="A427" s="360" t="s">
        <v>85</v>
      </c>
      <c r="B427" s="309">
        <f>B417+B422</f>
        <v>0</v>
      </c>
      <c r="C427" s="309">
        <f>C417+C422</f>
        <v>20000</v>
      </c>
      <c r="D427" s="309">
        <f>D417+D422</f>
        <v>0</v>
      </c>
      <c r="E427" s="309">
        <f>E417+E422</f>
        <v>0</v>
      </c>
    </row>
    <row r="428" spans="1:5" ht="12.75" thickBot="1">
      <c r="A428" s="315" t="s">
        <v>619</v>
      </c>
      <c r="B428" s="356">
        <f>B422-B409</f>
        <v>0</v>
      </c>
      <c r="C428" s="356">
        <f>C422-C409</f>
        <v>0</v>
      </c>
      <c r="D428" s="356">
        <f>D422-D409</f>
        <v>0</v>
      </c>
      <c r="E428" s="356">
        <f>E422-E409</f>
        <v>0</v>
      </c>
    </row>
    <row r="429" spans="1:5" ht="60.75" thickBot="1">
      <c r="A429" s="339" t="s">
        <v>86</v>
      </c>
      <c r="B429" s="785" t="s">
        <v>620</v>
      </c>
      <c r="C429" s="372" t="s">
        <v>43</v>
      </c>
      <c r="D429" s="483"/>
      <c r="E429" s="484"/>
    </row>
    <row r="430" spans="1:5" ht="12.75" thickBot="1">
      <c r="A430" s="386" t="s">
        <v>9</v>
      </c>
      <c r="B430" s="505" t="s">
        <v>620</v>
      </c>
      <c r="C430" s="506"/>
      <c r="D430" s="506"/>
      <c r="E430" s="507"/>
    </row>
    <row r="431" spans="1:5" ht="12.75" thickBot="1">
      <c r="A431" s="386" t="s">
        <v>14</v>
      </c>
      <c r="B431" s="517"/>
      <c r="C431" s="518"/>
      <c r="D431" s="518"/>
      <c r="E431" s="519"/>
    </row>
    <row r="432" spans="1:5">
      <c r="A432" s="473"/>
      <c r="B432" s="170">
        <v>2019</v>
      </c>
      <c r="C432" s="170">
        <v>2020</v>
      </c>
      <c r="D432" s="170">
        <v>2021</v>
      </c>
      <c r="E432" s="170">
        <v>2022</v>
      </c>
    </row>
    <row r="433" spans="1:5" ht="12.75" thickBot="1">
      <c r="A433" s="474"/>
      <c r="B433" s="171" t="s">
        <v>6</v>
      </c>
      <c r="C433" s="171" t="s">
        <v>6</v>
      </c>
      <c r="D433" s="171" t="s">
        <v>6</v>
      </c>
      <c r="E433" s="171" t="s">
        <v>6</v>
      </c>
    </row>
    <row r="434" spans="1:5" ht="12.75" thickBot="1">
      <c r="A434" s="386" t="s">
        <v>8</v>
      </c>
      <c r="B434" s="172"/>
      <c r="C434" s="172">
        <v>567</v>
      </c>
      <c r="D434" s="172">
        <v>0</v>
      </c>
      <c r="E434" s="172">
        <v>0</v>
      </c>
    </row>
    <row r="435" spans="1:5" ht="12.75" thickBot="1">
      <c r="A435" s="386" t="s">
        <v>15</v>
      </c>
      <c r="B435" s="172"/>
      <c r="C435" s="172">
        <f>C448</f>
        <v>20000</v>
      </c>
      <c r="D435" s="172"/>
      <c r="E435" s="172">
        <v>0</v>
      </c>
    </row>
    <row r="436" spans="1:5" ht="12.75" thickBot="1">
      <c r="A436" s="386" t="s">
        <v>23</v>
      </c>
      <c r="B436" s="172" t="e">
        <f>B435/B434</f>
        <v>#DIV/0!</v>
      </c>
      <c r="C436" s="172">
        <f>C435/C434</f>
        <v>35.273368606701943</v>
      </c>
      <c r="D436" s="172" t="e">
        <f>D435/D434</f>
        <v>#DIV/0!</v>
      </c>
      <c r="E436" s="172" t="e">
        <f>E435/E434</f>
        <v>#DIV/0!</v>
      </c>
    </row>
    <row r="437" spans="1:5" ht="12.75" thickBot="1">
      <c r="A437" s="386" t="s">
        <v>16</v>
      </c>
      <c r="B437" s="384" t="s">
        <v>22</v>
      </c>
      <c r="C437" s="173" t="e">
        <f t="shared" ref="C437:E439" si="28">C434/B434-1</f>
        <v>#DIV/0!</v>
      </c>
      <c r="D437" s="173">
        <f t="shared" si="28"/>
        <v>-1</v>
      </c>
      <c r="E437" s="173" t="e">
        <f t="shared" si="28"/>
        <v>#DIV/0!</v>
      </c>
    </row>
    <row r="438" spans="1:5" ht="12.75" thickBot="1">
      <c r="A438" s="386" t="s">
        <v>17</v>
      </c>
      <c r="B438" s="384" t="s">
        <v>22</v>
      </c>
      <c r="C438" s="173" t="e">
        <f t="shared" si="28"/>
        <v>#DIV/0!</v>
      </c>
      <c r="D438" s="173">
        <f t="shared" si="28"/>
        <v>-1</v>
      </c>
      <c r="E438" s="173" t="e">
        <f t="shared" si="28"/>
        <v>#DIV/0!</v>
      </c>
    </row>
    <row r="439" spans="1:5" ht="12.75" thickBot="1">
      <c r="A439" s="386" t="s">
        <v>18</v>
      </c>
      <c r="B439" s="384" t="s">
        <v>22</v>
      </c>
      <c r="C439" s="173" t="e">
        <f t="shared" si="28"/>
        <v>#DIV/0!</v>
      </c>
      <c r="D439" s="173" t="e">
        <f t="shared" si="28"/>
        <v>#DIV/0!</v>
      </c>
      <c r="E439" s="173" t="e">
        <f t="shared" si="28"/>
        <v>#DIV/0!</v>
      </c>
    </row>
    <row r="440" spans="1:5" ht="12.75" thickBot="1">
      <c r="A440" s="502" t="s">
        <v>621</v>
      </c>
      <c r="B440" s="503"/>
      <c r="C440" s="503"/>
      <c r="D440" s="503"/>
      <c r="E440" s="504"/>
    </row>
    <row r="441" spans="1:5">
      <c r="A441" s="473"/>
      <c r="B441" s="170">
        <v>2019</v>
      </c>
      <c r="C441" s="170">
        <v>2020</v>
      </c>
      <c r="D441" s="170">
        <v>2021</v>
      </c>
      <c r="E441" s="170">
        <v>2022</v>
      </c>
    </row>
    <row r="442" spans="1:5" ht="12.75" thickBot="1">
      <c r="A442" s="474"/>
      <c r="B442" s="171" t="s">
        <v>6</v>
      </c>
      <c r="C442" s="171" t="s">
        <v>6</v>
      </c>
      <c r="D442" s="171" t="s">
        <v>6</v>
      </c>
      <c r="E442" s="171" t="s">
        <v>6</v>
      </c>
    </row>
    <row r="443" spans="1:5" ht="12.75" thickBot="1">
      <c r="A443" s="316" t="s">
        <v>33</v>
      </c>
      <c r="B443" s="305">
        <f>B444+B445+B446+B447</f>
        <v>0</v>
      </c>
      <c r="C443" s="305">
        <f>C444+C445+C446+C447</f>
        <v>0</v>
      </c>
      <c r="D443" s="305">
        <f>D444+D445+D446+D447</f>
        <v>0</v>
      </c>
      <c r="E443" s="305">
        <f>E444+E445+E446+E447</f>
        <v>0</v>
      </c>
    </row>
    <row r="444" spans="1:5" ht="12.75" thickBot="1">
      <c r="A444" s="317" t="s">
        <v>41</v>
      </c>
      <c r="B444" s="305"/>
      <c r="C444" s="305"/>
      <c r="D444" s="305"/>
      <c r="E444" s="305"/>
    </row>
    <row r="445" spans="1:5" ht="12.75" thickBot="1">
      <c r="A445" s="317" t="s">
        <v>46</v>
      </c>
      <c r="B445" s="305"/>
      <c r="C445" s="305"/>
      <c r="D445" s="305"/>
      <c r="E445" s="305"/>
    </row>
    <row r="446" spans="1:5" ht="12.75" thickBot="1">
      <c r="A446" s="317" t="s">
        <v>47</v>
      </c>
      <c r="B446" s="305"/>
      <c r="C446" s="305"/>
      <c r="D446" s="305"/>
      <c r="E446" s="305"/>
    </row>
    <row r="447" spans="1:5" ht="12.75" thickBot="1">
      <c r="A447" s="317" t="s">
        <v>48</v>
      </c>
      <c r="B447" s="305"/>
      <c r="C447" s="305"/>
      <c r="D447" s="305"/>
      <c r="E447" s="305"/>
    </row>
    <row r="448" spans="1:5" ht="12.75" thickBot="1">
      <c r="A448" s="316" t="s">
        <v>34</v>
      </c>
      <c r="B448" s="309"/>
      <c r="C448" s="309">
        <f>C449</f>
        <v>20000</v>
      </c>
      <c r="D448" s="309"/>
      <c r="E448" s="309">
        <f>E449+E450+E451+E452</f>
        <v>0</v>
      </c>
    </row>
    <row r="449" spans="1:5" ht="12.75" thickBot="1">
      <c r="A449" s="317" t="s">
        <v>41</v>
      </c>
      <c r="B449" s="309"/>
      <c r="C449" s="305">
        <v>20000</v>
      </c>
      <c r="D449" s="305"/>
      <c r="E449" s="305"/>
    </row>
    <row r="450" spans="1:5" ht="12.75" thickBot="1">
      <c r="A450" s="317" t="s">
        <v>46</v>
      </c>
      <c r="B450" s="309"/>
      <c r="C450" s="305"/>
      <c r="D450" s="305"/>
      <c r="E450" s="305"/>
    </row>
    <row r="451" spans="1:5" ht="12.75" thickBot="1">
      <c r="A451" s="317" t="s">
        <v>47</v>
      </c>
      <c r="B451" s="309"/>
      <c r="C451" s="305"/>
      <c r="D451" s="305"/>
      <c r="E451" s="305"/>
    </row>
    <row r="452" spans="1:5" ht="12.75" thickBot="1">
      <c r="A452" s="317" t="s">
        <v>48</v>
      </c>
      <c r="B452" s="309"/>
      <c r="C452" s="305"/>
      <c r="D452" s="305"/>
      <c r="E452" s="305"/>
    </row>
    <row r="453" spans="1:5" ht="12.75" thickBot="1">
      <c r="A453" s="360" t="s">
        <v>622</v>
      </c>
      <c r="B453" s="309">
        <f>B443+B448</f>
        <v>0</v>
      </c>
      <c r="C453" s="309">
        <f>C443+C448</f>
        <v>20000</v>
      </c>
      <c r="D453" s="309">
        <f>D443+D448</f>
        <v>0</v>
      </c>
      <c r="E453" s="309">
        <f>E443+E448</f>
        <v>0</v>
      </c>
    </row>
    <row r="454" spans="1:5" ht="12.75" thickBot="1">
      <c r="A454" s="315" t="s">
        <v>619</v>
      </c>
      <c r="B454" s="356">
        <f>B448-B435</f>
        <v>0</v>
      </c>
      <c r="C454" s="356">
        <f>C448-C435</f>
        <v>0</v>
      </c>
      <c r="D454" s="356">
        <f>D448-D435</f>
        <v>0</v>
      </c>
      <c r="E454" s="356">
        <f>E448-E435</f>
        <v>0</v>
      </c>
    </row>
    <row r="455" spans="1:5" ht="60.75" thickBot="1">
      <c r="A455" s="339" t="s">
        <v>87</v>
      </c>
      <c r="B455" s="785" t="s">
        <v>623</v>
      </c>
      <c r="C455" s="372" t="s">
        <v>43</v>
      </c>
      <c r="D455" s="483"/>
      <c r="E455" s="484"/>
    </row>
    <row r="456" spans="1:5" ht="12.75" thickBot="1">
      <c r="A456" s="386" t="s">
        <v>9</v>
      </c>
      <c r="B456" s="505" t="s">
        <v>624</v>
      </c>
      <c r="C456" s="506"/>
      <c r="D456" s="506"/>
      <c r="E456" s="507"/>
    </row>
    <row r="457" spans="1:5" ht="12.75" thickBot="1">
      <c r="A457" s="386" t="s">
        <v>14</v>
      </c>
      <c r="B457" s="517"/>
      <c r="C457" s="518"/>
      <c r="D457" s="518"/>
      <c r="E457" s="519"/>
    </row>
    <row r="458" spans="1:5">
      <c r="A458" s="473"/>
      <c r="B458" s="170">
        <v>2019</v>
      </c>
      <c r="C458" s="170">
        <v>2020</v>
      </c>
      <c r="D458" s="170">
        <v>2021</v>
      </c>
      <c r="E458" s="170">
        <v>2022</v>
      </c>
    </row>
    <row r="459" spans="1:5" ht="12.75" thickBot="1">
      <c r="A459" s="474"/>
      <c r="B459" s="171" t="s">
        <v>6</v>
      </c>
      <c r="C459" s="171" t="s">
        <v>6</v>
      </c>
      <c r="D459" s="171" t="s">
        <v>6</v>
      </c>
      <c r="E459" s="171" t="s">
        <v>6</v>
      </c>
    </row>
    <row r="460" spans="1:5" ht="12.75" thickBot="1">
      <c r="A460" s="386" t="s">
        <v>8</v>
      </c>
      <c r="B460" s="172"/>
      <c r="C460" s="172">
        <v>115</v>
      </c>
      <c r="D460" s="172">
        <v>0</v>
      </c>
      <c r="E460" s="172">
        <v>0</v>
      </c>
    </row>
    <row r="461" spans="1:5" ht="12.75" thickBot="1">
      <c r="A461" s="386" t="s">
        <v>15</v>
      </c>
      <c r="B461" s="172"/>
      <c r="C461" s="172">
        <f>C474</f>
        <v>14000</v>
      </c>
      <c r="D461" s="172"/>
      <c r="E461" s="172">
        <v>0</v>
      </c>
    </row>
    <row r="462" spans="1:5" ht="12.75" thickBot="1">
      <c r="A462" s="386" t="s">
        <v>23</v>
      </c>
      <c r="B462" s="172" t="e">
        <f>B461/B460</f>
        <v>#DIV/0!</v>
      </c>
      <c r="C462" s="172">
        <f>C461/C460</f>
        <v>121.73913043478261</v>
      </c>
      <c r="D462" s="172" t="e">
        <f>D461/D460</f>
        <v>#DIV/0!</v>
      </c>
      <c r="E462" s="172" t="e">
        <f>E461/E460</f>
        <v>#DIV/0!</v>
      </c>
    </row>
    <row r="463" spans="1:5" ht="12.75" thickBot="1">
      <c r="A463" s="386" t="s">
        <v>16</v>
      </c>
      <c r="B463" s="384" t="s">
        <v>22</v>
      </c>
      <c r="C463" s="173" t="e">
        <f t="shared" ref="C463:E465" si="29">C460/B460-1</f>
        <v>#DIV/0!</v>
      </c>
      <c r="D463" s="173">
        <f t="shared" si="29"/>
        <v>-1</v>
      </c>
      <c r="E463" s="173" t="e">
        <f t="shared" si="29"/>
        <v>#DIV/0!</v>
      </c>
    </row>
    <row r="464" spans="1:5" ht="12.75" thickBot="1">
      <c r="A464" s="386" t="s">
        <v>17</v>
      </c>
      <c r="B464" s="384" t="s">
        <v>22</v>
      </c>
      <c r="C464" s="173" t="e">
        <f t="shared" si="29"/>
        <v>#DIV/0!</v>
      </c>
      <c r="D464" s="173">
        <f t="shared" si="29"/>
        <v>-1</v>
      </c>
      <c r="E464" s="173" t="e">
        <f t="shared" si="29"/>
        <v>#DIV/0!</v>
      </c>
    </row>
    <row r="465" spans="1:5" ht="12.75" thickBot="1">
      <c r="A465" s="386" t="s">
        <v>18</v>
      </c>
      <c r="B465" s="384" t="s">
        <v>22</v>
      </c>
      <c r="C465" s="173" t="e">
        <f t="shared" si="29"/>
        <v>#DIV/0!</v>
      </c>
      <c r="D465" s="173" t="e">
        <f t="shared" si="29"/>
        <v>#DIV/0!</v>
      </c>
      <c r="E465" s="173" t="e">
        <f t="shared" si="29"/>
        <v>#DIV/0!</v>
      </c>
    </row>
    <row r="466" spans="1:5" ht="12.75" thickBot="1">
      <c r="A466" s="502" t="s">
        <v>625</v>
      </c>
      <c r="B466" s="503"/>
      <c r="C466" s="503"/>
      <c r="D466" s="503"/>
      <c r="E466" s="504"/>
    </row>
    <row r="467" spans="1:5">
      <c r="A467" s="473"/>
      <c r="B467" s="170">
        <v>2019</v>
      </c>
      <c r="C467" s="170">
        <v>2020</v>
      </c>
      <c r="D467" s="170">
        <v>2021</v>
      </c>
      <c r="E467" s="170">
        <v>2022</v>
      </c>
    </row>
    <row r="468" spans="1:5" ht="12.75" thickBot="1">
      <c r="A468" s="474"/>
      <c r="B468" s="171" t="s">
        <v>6</v>
      </c>
      <c r="C468" s="171" t="s">
        <v>6</v>
      </c>
      <c r="D468" s="171" t="s">
        <v>6</v>
      </c>
      <c r="E468" s="171" t="s">
        <v>6</v>
      </c>
    </row>
    <row r="469" spans="1:5" ht="12.75" thickBot="1">
      <c r="A469" s="316" t="s">
        <v>33</v>
      </c>
      <c r="B469" s="305">
        <f>B470+B471+B472+B473</f>
        <v>0</v>
      </c>
      <c r="C469" s="305">
        <f>C470+C471+C472+C473</f>
        <v>0</v>
      </c>
      <c r="D469" s="305">
        <f>D470+D471+D472+D473</f>
        <v>0</v>
      </c>
      <c r="E469" s="305">
        <f>E470+E471+E472+E473</f>
        <v>0</v>
      </c>
    </row>
    <row r="470" spans="1:5" ht="12.75" thickBot="1">
      <c r="A470" s="317" t="s">
        <v>41</v>
      </c>
      <c r="B470" s="305"/>
      <c r="C470" s="305"/>
      <c r="D470" s="305"/>
      <c r="E470" s="305"/>
    </row>
    <row r="471" spans="1:5" ht="12.75" thickBot="1">
      <c r="A471" s="317" t="s">
        <v>46</v>
      </c>
      <c r="B471" s="305"/>
      <c r="C471" s="305"/>
      <c r="D471" s="305"/>
      <c r="E471" s="305"/>
    </row>
    <row r="472" spans="1:5" ht="12.75" thickBot="1">
      <c r="A472" s="317" t="s">
        <v>47</v>
      </c>
      <c r="B472" s="305"/>
      <c r="C472" s="305"/>
      <c r="D472" s="305"/>
      <c r="E472" s="305"/>
    </row>
    <row r="473" spans="1:5" ht="12.75" thickBot="1">
      <c r="A473" s="317" t="s">
        <v>48</v>
      </c>
      <c r="B473" s="305"/>
      <c r="C473" s="305"/>
      <c r="D473" s="305"/>
      <c r="E473" s="305"/>
    </row>
    <row r="474" spans="1:5" ht="12.75" thickBot="1">
      <c r="A474" s="316" t="s">
        <v>34</v>
      </c>
      <c r="B474" s="309"/>
      <c r="C474" s="309">
        <f>C475</f>
        <v>14000</v>
      </c>
      <c r="D474" s="309"/>
      <c r="E474" s="309">
        <f>E475+E476+E477+E478</f>
        <v>0</v>
      </c>
    </row>
    <row r="475" spans="1:5" ht="12.75" thickBot="1">
      <c r="A475" s="317" t="s">
        <v>41</v>
      </c>
      <c r="B475" s="309"/>
      <c r="C475" s="305">
        <v>14000</v>
      </c>
      <c r="D475" s="305"/>
      <c r="E475" s="305"/>
    </row>
    <row r="476" spans="1:5" ht="12.75" thickBot="1">
      <c r="A476" s="317" t="s">
        <v>46</v>
      </c>
      <c r="B476" s="309"/>
      <c r="C476" s="305"/>
      <c r="D476" s="305"/>
      <c r="E476" s="305"/>
    </row>
    <row r="477" spans="1:5" ht="12.75" thickBot="1">
      <c r="A477" s="317" t="s">
        <v>47</v>
      </c>
      <c r="B477" s="309"/>
      <c r="C477" s="305"/>
      <c r="D477" s="305"/>
      <c r="E477" s="305"/>
    </row>
    <row r="478" spans="1:5" ht="12.75" thickBot="1">
      <c r="A478" s="317" t="s">
        <v>48</v>
      </c>
      <c r="B478" s="309"/>
      <c r="C478" s="305"/>
      <c r="D478" s="305"/>
      <c r="E478" s="305"/>
    </row>
    <row r="479" spans="1:5" ht="12.75" thickBot="1">
      <c r="A479" s="360" t="s">
        <v>88</v>
      </c>
      <c r="B479" s="309">
        <f>B469+B474</f>
        <v>0</v>
      </c>
      <c r="C479" s="309">
        <f>C469+C474</f>
        <v>14000</v>
      </c>
      <c r="D479" s="309">
        <f>D469+D474</f>
        <v>0</v>
      </c>
      <c r="E479" s="309">
        <f>E469+E474</f>
        <v>0</v>
      </c>
    </row>
    <row r="480" spans="1:5" ht="12.75" thickBot="1">
      <c r="A480" s="315" t="s">
        <v>619</v>
      </c>
      <c r="B480" s="356">
        <f>B474-B461</f>
        <v>0</v>
      </c>
      <c r="C480" s="356">
        <f>C474-C461</f>
        <v>0</v>
      </c>
      <c r="D480" s="356">
        <f>D474-D461</f>
        <v>0</v>
      </c>
      <c r="E480" s="356">
        <f>E474-E461</f>
        <v>0</v>
      </c>
    </row>
    <row r="481" spans="1:5" ht="60.75" thickBot="1">
      <c r="A481" s="339" t="s">
        <v>101</v>
      </c>
      <c r="B481" s="785" t="s">
        <v>626</v>
      </c>
      <c r="C481" s="372" t="s">
        <v>43</v>
      </c>
      <c r="D481" s="483"/>
      <c r="E481" s="484"/>
    </row>
    <row r="482" spans="1:5" ht="12.75" thickBot="1">
      <c r="A482" s="386" t="s">
        <v>9</v>
      </c>
      <c r="B482" s="505" t="s">
        <v>627</v>
      </c>
      <c r="C482" s="506"/>
      <c r="D482" s="506"/>
      <c r="E482" s="507"/>
    </row>
    <row r="483" spans="1:5" ht="12.75" thickBot="1">
      <c r="A483" s="386" t="s">
        <v>14</v>
      </c>
      <c r="B483" s="517"/>
      <c r="C483" s="518"/>
      <c r="D483" s="518"/>
      <c r="E483" s="519"/>
    </row>
    <row r="484" spans="1:5">
      <c r="A484" s="473"/>
      <c r="B484" s="170">
        <v>2019</v>
      </c>
      <c r="C484" s="170">
        <v>2020</v>
      </c>
      <c r="D484" s="170">
        <v>2021</v>
      </c>
      <c r="E484" s="170">
        <v>2022</v>
      </c>
    </row>
    <row r="485" spans="1:5" ht="12.75" thickBot="1">
      <c r="A485" s="474"/>
      <c r="B485" s="171" t="s">
        <v>6</v>
      </c>
      <c r="C485" s="171" t="s">
        <v>6</v>
      </c>
      <c r="D485" s="171" t="s">
        <v>6</v>
      </c>
      <c r="E485" s="171" t="s">
        <v>6</v>
      </c>
    </row>
    <row r="486" spans="1:5" ht="12.75" thickBot="1">
      <c r="A486" s="386" t="s">
        <v>8</v>
      </c>
      <c r="B486" s="172"/>
      <c r="C486" s="172">
        <v>270</v>
      </c>
      <c r="D486" s="172">
        <v>0</v>
      </c>
      <c r="E486" s="172">
        <v>0</v>
      </c>
    </row>
    <row r="487" spans="1:5" ht="12.75" thickBot="1">
      <c r="A487" s="386" t="s">
        <v>15</v>
      </c>
      <c r="B487" s="172"/>
      <c r="C487" s="172">
        <f>C500</f>
        <v>21354</v>
      </c>
      <c r="D487" s="172"/>
      <c r="E487" s="172">
        <v>0</v>
      </c>
    </row>
    <row r="488" spans="1:5" ht="12.75" thickBot="1">
      <c r="A488" s="386" t="s">
        <v>23</v>
      </c>
      <c r="B488" s="172" t="e">
        <f>B487/B486</f>
        <v>#DIV/0!</v>
      </c>
      <c r="C488" s="172">
        <f>C487/C486</f>
        <v>79.088888888888889</v>
      </c>
      <c r="D488" s="172" t="e">
        <f>D487/D486</f>
        <v>#DIV/0!</v>
      </c>
      <c r="E488" s="172" t="e">
        <f>E487/E486</f>
        <v>#DIV/0!</v>
      </c>
    </row>
    <row r="489" spans="1:5" ht="12.75" thickBot="1">
      <c r="A489" s="386" t="s">
        <v>16</v>
      </c>
      <c r="B489" s="384" t="s">
        <v>22</v>
      </c>
      <c r="C489" s="173" t="e">
        <f t="shared" ref="C489:E491" si="30">C486/B486-1</f>
        <v>#DIV/0!</v>
      </c>
      <c r="D489" s="173">
        <f t="shared" si="30"/>
        <v>-1</v>
      </c>
      <c r="E489" s="173" t="e">
        <f t="shared" si="30"/>
        <v>#DIV/0!</v>
      </c>
    </row>
    <row r="490" spans="1:5" ht="12.75" thickBot="1">
      <c r="A490" s="386" t="s">
        <v>17</v>
      </c>
      <c r="B490" s="384" t="s">
        <v>22</v>
      </c>
      <c r="C490" s="173" t="e">
        <f t="shared" si="30"/>
        <v>#DIV/0!</v>
      </c>
      <c r="D490" s="173">
        <f t="shared" si="30"/>
        <v>-1</v>
      </c>
      <c r="E490" s="173" t="e">
        <f t="shared" si="30"/>
        <v>#DIV/0!</v>
      </c>
    </row>
    <row r="491" spans="1:5" ht="12.75" thickBot="1">
      <c r="A491" s="386" t="s">
        <v>18</v>
      </c>
      <c r="B491" s="384" t="s">
        <v>22</v>
      </c>
      <c r="C491" s="173" t="e">
        <f t="shared" si="30"/>
        <v>#DIV/0!</v>
      </c>
      <c r="D491" s="173" t="e">
        <f t="shared" si="30"/>
        <v>#DIV/0!</v>
      </c>
      <c r="E491" s="173" t="e">
        <f t="shared" si="30"/>
        <v>#DIV/0!</v>
      </c>
    </row>
    <row r="492" spans="1:5" ht="12.75" thickBot="1">
      <c r="A492" s="502" t="s">
        <v>628</v>
      </c>
      <c r="B492" s="503"/>
      <c r="C492" s="503"/>
      <c r="D492" s="503"/>
      <c r="E492" s="504"/>
    </row>
    <row r="493" spans="1:5">
      <c r="A493" s="473"/>
      <c r="B493" s="170">
        <v>2019</v>
      </c>
      <c r="C493" s="170">
        <v>2020</v>
      </c>
      <c r="D493" s="170">
        <v>2021</v>
      </c>
      <c r="E493" s="170">
        <v>2022</v>
      </c>
    </row>
    <row r="494" spans="1:5" ht="12.75" thickBot="1">
      <c r="A494" s="474"/>
      <c r="B494" s="171" t="s">
        <v>6</v>
      </c>
      <c r="C494" s="171" t="s">
        <v>6</v>
      </c>
      <c r="D494" s="171" t="s">
        <v>6</v>
      </c>
      <c r="E494" s="171" t="s">
        <v>6</v>
      </c>
    </row>
    <row r="495" spans="1:5" ht="12.75" thickBot="1">
      <c r="A495" s="316" t="s">
        <v>33</v>
      </c>
      <c r="B495" s="305">
        <f>B496+B497+B498+B499</f>
        <v>0</v>
      </c>
      <c r="C495" s="305">
        <f>C496+C497+C498+C499</f>
        <v>0</v>
      </c>
      <c r="D495" s="305">
        <f>D496+D497+D498+D499</f>
        <v>0</v>
      </c>
      <c r="E495" s="305">
        <f>E496+E497+E498+E499</f>
        <v>0</v>
      </c>
    </row>
    <row r="496" spans="1:5" ht="12.75" thickBot="1">
      <c r="A496" s="317" t="s">
        <v>41</v>
      </c>
      <c r="B496" s="305"/>
      <c r="C496" s="305"/>
      <c r="D496" s="305"/>
      <c r="E496" s="305"/>
    </row>
    <row r="497" spans="1:5" ht="12.75" thickBot="1">
      <c r="A497" s="317" t="s">
        <v>46</v>
      </c>
      <c r="B497" s="305"/>
      <c r="C497" s="305"/>
      <c r="D497" s="305"/>
      <c r="E497" s="305"/>
    </row>
    <row r="498" spans="1:5" ht="12.75" thickBot="1">
      <c r="A498" s="317" t="s">
        <v>47</v>
      </c>
      <c r="B498" s="305"/>
      <c r="C498" s="305"/>
      <c r="D498" s="305"/>
      <c r="E498" s="305"/>
    </row>
    <row r="499" spans="1:5" ht="12.75" thickBot="1">
      <c r="A499" s="317" t="s">
        <v>48</v>
      </c>
      <c r="B499" s="305"/>
      <c r="C499" s="305"/>
      <c r="D499" s="305"/>
      <c r="E499" s="305"/>
    </row>
    <row r="500" spans="1:5" ht="12.75" thickBot="1">
      <c r="A500" s="316" t="s">
        <v>34</v>
      </c>
      <c r="B500" s="309"/>
      <c r="C500" s="309">
        <f>C501</f>
        <v>21354</v>
      </c>
      <c r="D500" s="309"/>
      <c r="E500" s="309">
        <f>E501+E502+E503+E504</f>
        <v>0</v>
      </c>
    </row>
    <row r="501" spans="1:5" ht="12.75" thickBot="1">
      <c r="A501" s="317" t="s">
        <v>41</v>
      </c>
      <c r="B501" s="309"/>
      <c r="C501" s="305">
        <v>21354</v>
      </c>
      <c r="D501" s="305"/>
      <c r="E501" s="305"/>
    </row>
    <row r="502" spans="1:5" ht="12.75" thickBot="1">
      <c r="A502" s="317" t="s">
        <v>46</v>
      </c>
      <c r="B502" s="309"/>
      <c r="C502" s="305"/>
      <c r="D502" s="305"/>
      <c r="E502" s="305"/>
    </row>
    <row r="503" spans="1:5" ht="12.75" thickBot="1">
      <c r="A503" s="317" t="s">
        <v>47</v>
      </c>
      <c r="B503" s="309"/>
      <c r="C503" s="305"/>
      <c r="D503" s="305"/>
      <c r="E503" s="305"/>
    </row>
    <row r="504" spans="1:5" ht="12.75" thickBot="1">
      <c r="A504" s="317" t="s">
        <v>48</v>
      </c>
      <c r="B504" s="309"/>
      <c r="C504" s="305"/>
      <c r="D504" s="305"/>
      <c r="E504" s="305"/>
    </row>
    <row r="505" spans="1:5" ht="12.75" thickBot="1">
      <c r="A505" s="360" t="s">
        <v>100</v>
      </c>
      <c r="B505" s="309">
        <f>B495+B500</f>
        <v>0</v>
      </c>
      <c r="C505" s="309">
        <f>C495+C500</f>
        <v>21354</v>
      </c>
      <c r="D505" s="309">
        <f>D495+D500</f>
        <v>0</v>
      </c>
      <c r="E505" s="309">
        <f>E495+E500</f>
        <v>0</v>
      </c>
    </row>
    <row r="506" spans="1:5" ht="12.75" thickBot="1">
      <c r="A506" s="315" t="s">
        <v>619</v>
      </c>
      <c r="B506" s="356">
        <f>B500-B487</f>
        <v>0</v>
      </c>
      <c r="C506" s="356">
        <f>C500-C487</f>
        <v>0</v>
      </c>
      <c r="D506" s="356">
        <f>D500-D487</f>
        <v>0</v>
      </c>
      <c r="E506" s="356">
        <f>E500-E487</f>
        <v>0</v>
      </c>
    </row>
    <row r="507" spans="1:5" ht="48.75" thickBot="1">
      <c r="A507" s="339" t="s">
        <v>99</v>
      </c>
      <c r="B507" s="785" t="s">
        <v>629</v>
      </c>
      <c r="C507" s="372" t="s">
        <v>43</v>
      </c>
      <c r="D507" s="483"/>
      <c r="E507" s="484"/>
    </row>
    <row r="508" spans="1:5" ht="12.75" thickBot="1">
      <c r="A508" s="386" t="s">
        <v>9</v>
      </c>
      <c r="B508" s="505" t="s">
        <v>629</v>
      </c>
      <c r="C508" s="506"/>
      <c r="D508" s="506"/>
      <c r="E508" s="507"/>
    </row>
    <row r="509" spans="1:5" ht="12.75" thickBot="1">
      <c r="A509" s="386" t="s">
        <v>14</v>
      </c>
      <c r="B509" s="517"/>
      <c r="C509" s="518"/>
      <c r="D509" s="518"/>
      <c r="E509" s="519"/>
    </row>
    <row r="510" spans="1:5">
      <c r="A510" s="473"/>
      <c r="B510" s="170">
        <v>2019</v>
      </c>
      <c r="C510" s="170">
        <v>2020</v>
      </c>
      <c r="D510" s="170">
        <v>2021</v>
      </c>
      <c r="E510" s="170">
        <v>2022</v>
      </c>
    </row>
    <row r="511" spans="1:5" ht="12.75" thickBot="1">
      <c r="A511" s="474"/>
      <c r="B511" s="171" t="s">
        <v>6</v>
      </c>
      <c r="C511" s="171" t="s">
        <v>6</v>
      </c>
      <c r="D511" s="171" t="s">
        <v>6</v>
      </c>
      <c r="E511" s="171" t="s">
        <v>6</v>
      </c>
    </row>
    <row r="512" spans="1:5" ht="12.75" thickBot="1">
      <c r="A512" s="386" t="s">
        <v>8</v>
      </c>
      <c r="B512" s="172"/>
      <c r="C512" s="172">
        <v>1</v>
      </c>
      <c r="D512" s="172">
        <v>0</v>
      </c>
      <c r="E512" s="172">
        <v>0</v>
      </c>
    </row>
    <row r="513" spans="1:5" ht="12.75" thickBot="1">
      <c r="A513" s="386" t="s">
        <v>15</v>
      </c>
      <c r="B513" s="172"/>
      <c r="C513" s="172">
        <f>C526</f>
        <v>11500</v>
      </c>
      <c r="D513" s="172"/>
      <c r="E513" s="172">
        <v>0</v>
      </c>
    </row>
    <row r="514" spans="1:5" ht="12.75" thickBot="1">
      <c r="A514" s="386" t="s">
        <v>23</v>
      </c>
      <c r="B514" s="172" t="e">
        <f>B513/B512</f>
        <v>#DIV/0!</v>
      </c>
      <c r="C514" s="172">
        <f>C513/C512</f>
        <v>11500</v>
      </c>
      <c r="D514" s="172" t="e">
        <f>D513/D512</f>
        <v>#DIV/0!</v>
      </c>
      <c r="E514" s="172" t="e">
        <f>E513/E512</f>
        <v>#DIV/0!</v>
      </c>
    </row>
    <row r="515" spans="1:5" ht="12.75" thickBot="1">
      <c r="A515" s="386" t="s">
        <v>16</v>
      </c>
      <c r="B515" s="384" t="s">
        <v>22</v>
      </c>
      <c r="C515" s="173" t="e">
        <f t="shared" ref="C515:E517" si="31">C512/B512-1</f>
        <v>#DIV/0!</v>
      </c>
      <c r="D515" s="173">
        <f t="shared" si="31"/>
        <v>-1</v>
      </c>
      <c r="E515" s="173" t="e">
        <f t="shared" si="31"/>
        <v>#DIV/0!</v>
      </c>
    </row>
    <row r="516" spans="1:5" ht="12.75" thickBot="1">
      <c r="A516" s="386" t="s">
        <v>17</v>
      </c>
      <c r="B516" s="384" t="s">
        <v>22</v>
      </c>
      <c r="C516" s="173" t="e">
        <f t="shared" si="31"/>
        <v>#DIV/0!</v>
      </c>
      <c r="D516" s="173">
        <f t="shared" si="31"/>
        <v>-1</v>
      </c>
      <c r="E516" s="173" t="e">
        <f t="shared" si="31"/>
        <v>#DIV/0!</v>
      </c>
    </row>
    <row r="517" spans="1:5" ht="12.75" thickBot="1">
      <c r="A517" s="386" t="s">
        <v>18</v>
      </c>
      <c r="B517" s="384" t="s">
        <v>22</v>
      </c>
      <c r="C517" s="173" t="e">
        <f t="shared" si="31"/>
        <v>#DIV/0!</v>
      </c>
      <c r="D517" s="173" t="e">
        <f t="shared" si="31"/>
        <v>#DIV/0!</v>
      </c>
      <c r="E517" s="173" t="e">
        <f t="shared" si="31"/>
        <v>#DIV/0!</v>
      </c>
    </row>
    <row r="518" spans="1:5" ht="12.75" thickBot="1">
      <c r="A518" s="502" t="s">
        <v>630</v>
      </c>
      <c r="B518" s="503"/>
      <c r="C518" s="503"/>
      <c r="D518" s="503"/>
      <c r="E518" s="504"/>
    </row>
    <row r="519" spans="1:5">
      <c r="A519" s="473"/>
      <c r="B519" s="170">
        <v>2019</v>
      </c>
      <c r="C519" s="170">
        <v>2020</v>
      </c>
      <c r="D519" s="170">
        <v>2021</v>
      </c>
      <c r="E519" s="170">
        <v>2022</v>
      </c>
    </row>
    <row r="520" spans="1:5" ht="12.75" thickBot="1">
      <c r="A520" s="474"/>
      <c r="B520" s="171" t="s">
        <v>6</v>
      </c>
      <c r="C520" s="171" t="s">
        <v>6</v>
      </c>
      <c r="D520" s="171" t="s">
        <v>6</v>
      </c>
      <c r="E520" s="171" t="s">
        <v>6</v>
      </c>
    </row>
    <row r="521" spans="1:5" ht="12.75" thickBot="1">
      <c r="A521" s="316" t="s">
        <v>33</v>
      </c>
      <c r="B521" s="305">
        <f>B522+B523+B524+B525</f>
        <v>0</v>
      </c>
      <c r="C521" s="305">
        <f>C522+C523+C524+C525</f>
        <v>0</v>
      </c>
      <c r="D521" s="305">
        <f>D522+D523+D524+D525</f>
        <v>0</v>
      </c>
      <c r="E521" s="305">
        <f>E522+E523+E524+E525</f>
        <v>0</v>
      </c>
    </row>
    <row r="522" spans="1:5" ht="12.75" thickBot="1">
      <c r="A522" s="317" t="s">
        <v>41</v>
      </c>
      <c r="B522" s="305"/>
      <c r="C522" s="305"/>
      <c r="D522" s="305"/>
      <c r="E522" s="305"/>
    </row>
    <row r="523" spans="1:5" ht="12.75" thickBot="1">
      <c r="A523" s="317" t="s">
        <v>46</v>
      </c>
      <c r="B523" s="305"/>
      <c r="C523" s="305"/>
      <c r="D523" s="305"/>
      <c r="E523" s="305"/>
    </row>
    <row r="524" spans="1:5" ht="12.75" thickBot="1">
      <c r="A524" s="317" t="s">
        <v>47</v>
      </c>
      <c r="B524" s="305"/>
      <c r="C524" s="305"/>
      <c r="D524" s="305"/>
      <c r="E524" s="305"/>
    </row>
    <row r="525" spans="1:5" ht="12.75" thickBot="1">
      <c r="A525" s="317" t="s">
        <v>48</v>
      </c>
      <c r="B525" s="305"/>
      <c r="C525" s="305"/>
      <c r="D525" s="305"/>
      <c r="E525" s="305"/>
    </row>
    <row r="526" spans="1:5" ht="12.75" thickBot="1">
      <c r="A526" s="316" t="s">
        <v>34</v>
      </c>
      <c r="B526" s="309"/>
      <c r="C526" s="309">
        <f>C527</f>
        <v>11500</v>
      </c>
      <c r="D526" s="309"/>
      <c r="E526" s="309">
        <f>E527+E528+E529+E530</f>
        <v>0</v>
      </c>
    </row>
    <row r="527" spans="1:5" ht="12.75" thickBot="1">
      <c r="A527" s="317" t="s">
        <v>41</v>
      </c>
      <c r="B527" s="309"/>
      <c r="C527" s="305">
        <v>11500</v>
      </c>
      <c r="D527" s="305"/>
      <c r="E527" s="305"/>
    </row>
    <row r="528" spans="1:5" ht="12.75" thickBot="1">
      <c r="A528" s="317" t="s">
        <v>46</v>
      </c>
      <c r="B528" s="309"/>
      <c r="C528" s="305"/>
      <c r="D528" s="305"/>
      <c r="E528" s="305"/>
    </row>
    <row r="529" spans="1:5" ht="12.75" thickBot="1">
      <c r="A529" s="317" t="s">
        <v>47</v>
      </c>
      <c r="B529" s="309"/>
      <c r="C529" s="305"/>
      <c r="D529" s="305"/>
      <c r="E529" s="305"/>
    </row>
    <row r="530" spans="1:5" ht="12.75" thickBot="1">
      <c r="A530" s="317" t="s">
        <v>48</v>
      </c>
      <c r="B530" s="309"/>
      <c r="C530" s="305"/>
      <c r="D530" s="305"/>
      <c r="E530" s="305"/>
    </row>
    <row r="531" spans="1:5" ht="12.75" thickBot="1">
      <c r="A531" s="360" t="s">
        <v>98</v>
      </c>
      <c r="B531" s="309">
        <f>B521+B526</f>
        <v>0</v>
      </c>
      <c r="C531" s="309">
        <f>C521+C526</f>
        <v>11500</v>
      </c>
      <c r="D531" s="309">
        <f>D521+D526</f>
        <v>0</v>
      </c>
      <c r="E531" s="309">
        <f>E521+E526</f>
        <v>0</v>
      </c>
    </row>
    <row r="532" spans="1:5" ht="12.75" thickBot="1">
      <c r="A532" s="315" t="s">
        <v>619</v>
      </c>
      <c r="B532" s="356">
        <f>B526-B513</f>
        <v>0</v>
      </c>
      <c r="C532" s="356">
        <f>C526-C513</f>
        <v>0</v>
      </c>
      <c r="D532" s="356">
        <f>D526-D513</f>
        <v>0</v>
      </c>
      <c r="E532" s="356">
        <f>E526-E513</f>
        <v>0</v>
      </c>
    </row>
    <row r="533" spans="1:5" s="343" customFormat="1" ht="24.75" customHeight="1" thickBot="1">
      <c r="A533" s="315" t="s">
        <v>59</v>
      </c>
      <c r="B533" s="520" t="s">
        <v>631</v>
      </c>
      <c r="C533" s="521"/>
      <c r="D533" s="521"/>
      <c r="E533" s="522"/>
    </row>
    <row r="534" spans="1:5" ht="23.25" customHeight="1" thickBot="1">
      <c r="A534" s="505" t="s">
        <v>108</v>
      </c>
      <c r="B534" s="506"/>
      <c r="C534" s="506"/>
      <c r="D534" s="506"/>
      <c r="E534" s="507"/>
    </row>
    <row r="535" spans="1:5" ht="24.75" thickBot="1">
      <c r="A535" s="786" t="s">
        <v>632</v>
      </c>
      <c r="B535" s="787" t="s">
        <v>633</v>
      </c>
      <c r="C535" s="787" t="s">
        <v>633</v>
      </c>
      <c r="D535" s="787" t="s">
        <v>633</v>
      </c>
      <c r="E535" s="787" t="s">
        <v>634</v>
      </c>
    </row>
    <row r="536" spans="1:5" ht="24.75" thickBot="1">
      <c r="A536" s="786" t="s">
        <v>635</v>
      </c>
      <c r="B536" s="787" t="s">
        <v>633</v>
      </c>
      <c r="C536" s="787" t="s">
        <v>633</v>
      </c>
      <c r="D536" s="787" t="s">
        <v>633</v>
      </c>
      <c r="E536" s="787" t="s">
        <v>633</v>
      </c>
    </row>
    <row r="537" spans="1:5" ht="24.75" thickBot="1">
      <c r="A537" s="786" t="s">
        <v>636</v>
      </c>
      <c r="B537" s="787" t="s">
        <v>633</v>
      </c>
      <c r="C537" s="787" t="s">
        <v>633</v>
      </c>
      <c r="D537" s="787" t="s">
        <v>633</v>
      </c>
      <c r="E537" s="787" t="s">
        <v>633</v>
      </c>
    </row>
    <row r="538" spans="1:5" ht="12.75" thickBot="1">
      <c r="A538" s="786" t="s">
        <v>637</v>
      </c>
      <c r="B538" s="787">
        <v>0.1</v>
      </c>
      <c r="C538" s="787" t="s">
        <v>307</v>
      </c>
      <c r="D538" s="787" t="s">
        <v>307</v>
      </c>
      <c r="E538" s="787" t="s">
        <v>307</v>
      </c>
    </row>
    <row r="539" spans="1:5" ht="12.75" thickBot="1">
      <c r="A539" s="514" t="s">
        <v>29</v>
      </c>
      <c r="B539" s="515"/>
      <c r="C539" s="515"/>
      <c r="D539" s="515"/>
      <c r="E539" s="516"/>
    </row>
    <row r="540" spans="1:5" ht="12.75" thickBot="1">
      <c r="A540" s="493" t="s">
        <v>36</v>
      </c>
      <c r="B540" s="494"/>
      <c r="C540" s="494"/>
      <c r="D540" s="494"/>
      <c r="E540" s="495"/>
    </row>
    <row r="541" spans="1:5" ht="18.75" customHeight="1" thickBot="1">
      <c r="A541" s="339" t="s">
        <v>382</v>
      </c>
      <c r="B541" s="502" t="s">
        <v>638</v>
      </c>
      <c r="C541" s="503"/>
      <c r="D541" s="503"/>
      <c r="E541" s="504"/>
    </row>
    <row r="542" spans="1:5" ht="31.5" customHeight="1" thickBot="1">
      <c r="A542" s="278" t="s">
        <v>9</v>
      </c>
      <c r="B542" s="505" t="s">
        <v>577</v>
      </c>
      <c r="C542" s="506"/>
      <c r="D542" s="506"/>
      <c r="E542" s="507"/>
    </row>
    <row r="543" spans="1:5" ht="12.75" thickBot="1">
      <c r="A543" s="278" t="s">
        <v>14</v>
      </c>
      <c r="B543" s="517" t="s">
        <v>345</v>
      </c>
      <c r="C543" s="518"/>
      <c r="D543" s="518"/>
      <c r="E543" s="519"/>
    </row>
    <row r="544" spans="1:5" ht="12.75" customHeight="1">
      <c r="A544" s="473"/>
      <c r="B544" s="170">
        <v>2019</v>
      </c>
      <c r="C544" s="296">
        <v>2020</v>
      </c>
      <c r="D544" s="296">
        <v>2021</v>
      </c>
      <c r="E544" s="296">
        <v>2022</v>
      </c>
    </row>
    <row r="545" spans="1:5" ht="9" customHeight="1" thickBot="1">
      <c r="A545" s="474"/>
      <c r="B545" s="171" t="s">
        <v>5</v>
      </c>
      <c r="C545" s="171" t="s">
        <v>6</v>
      </c>
      <c r="D545" s="171" t="s">
        <v>6</v>
      </c>
      <c r="E545" s="171" t="s">
        <v>6</v>
      </c>
    </row>
    <row r="546" spans="1:5" ht="12.75" thickBot="1">
      <c r="A546" s="278" t="s">
        <v>8</v>
      </c>
      <c r="B546" s="172">
        <v>727</v>
      </c>
      <c r="C546" s="172">
        <v>727</v>
      </c>
      <c r="D546" s="172">
        <v>727</v>
      </c>
      <c r="E546" s="172">
        <v>727</v>
      </c>
    </row>
    <row r="547" spans="1:5" s="343" customFormat="1" ht="12.75" thickBot="1">
      <c r="A547" s="278" t="s">
        <v>15</v>
      </c>
      <c r="B547" s="309">
        <v>1020495</v>
      </c>
      <c r="C547" s="309">
        <f>C555+C558+C561+C573</f>
        <v>1174754</v>
      </c>
      <c r="D547" s="309">
        <f t="shared" ref="D547:E547" si="32">D555+D558+D561+D573</f>
        <v>1174754</v>
      </c>
      <c r="E547" s="309">
        <f t="shared" si="32"/>
        <v>1174754</v>
      </c>
    </row>
    <row r="548" spans="1:5" ht="12.75" thickBot="1">
      <c r="A548" s="278" t="s">
        <v>23</v>
      </c>
      <c r="B548" s="172">
        <v>1455.7703281027104</v>
      </c>
      <c r="C548" s="172">
        <f>C547/C546</f>
        <v>1615.8927097661624</v>
      </c>
      <c r="D548" s="172">
        <f>D547/D546</f>
        <v>1615.8927097661624</v>
      </c>
      <c r="E548" s="172">
        <f>E547/E546</f>
        <v>1615.8927097661624</v>
      </c>
    </row>
    <row r="549" spans="1:5" ht="12.75" thickBot="1">
      <c r="A549" s="278" t="s">
        <v>16</v>
      </c>
      <c r="B549" s="277">
        <v>0</v>
      </c>
      <c r="C549" s="173">
        <f t="shared" ref="C549:E551" si="33">C546/B546-1</f>
        <v>0</v>
      </c>
      <c r="D549" s="173">
        <f t="shared" si="33"/>
        <v>0</v>
      </c>
      <c r="E549" s="173">
        <f t="shared" si="33"/>
        <v>0</v>
      </c>
    </row>
    <row r="550" spans="1:5" ht="12.75" thickBot="1">
      <c r="A550" s="278" t="s">
        <v>17</v>
      </c>
      <c r="B550" s="352">
        <v>5.461713748327135E-2</v>
      </c>
      <c r="C550" s="173">
        <f t="shared" si="33"/>
        <v>0.15116095620262726</v>
      </c>
      <c r="D550" s="173">
        <f t="shared" si="33"/>
        <v>0</v>
      </c>
      <c r="E550" s="173">
        <f t="shared" si="33"/>
        <v>0</v>
      </c>
    </row>
    <row r="551" spans="1:5" ht="12.75" thickBot="1">
      <c r="A551" s="278" t="s">
        <v>18</v>
      </c>
      <c r="B551" s="352">
        <v>5.4617137483271128E-2</v>
      </c>
      <c r="C551" s="173">
        <f t="shared" si="33"/>
        <v>0.10999151347736125</v>
      </c>
      <c r="D551" s="173">
        <f t="shared" si="33"/>
        <v>0</v>
      </c>
      <c r="E551" s="173">
        <f t="shared" si="33"/>
        <v>0</v>
      </c>
    </row>
    <row r="552" spans="1:5" ht="12.75" thickBot="1">
      <c r="A552" s="502" t="s">
        <v>639</v>
      </c>
      <c r="B552" s="503"/>
      <c r="C552" s="503"/>
      <c r="D552" s="503"/>
      <c r="E552" s="504"/>
    </row>
    <row r="553" spans="1:5" ht="12.75" customHeight="1">
      <c r="A553" s="473"/>
      <c r="B553" s="170">
        <v>2019</v>
      </c>
      <c r="C553" s="296">
        <v>2020</v>
      </c>
      <c r="D553" s="296">
        <v>2021</v>
      </c>
      <c r="E553" s="296">
        <v>2022</v>
      </c>
    </row>
    <row r="554" spans="1:5" ht="9" customHeight="1" thickBot="1">
      <c r="A554" s="474"/>
      <c r="B554" s="171" t="s">
        <v>5</v>
      </c>
      <c r="C554" s="171" t="s">
        <v>6</v>
      </c>
      <c r="D554" s="171" t="s">
        <v>6</v>
      </c>
      <c r="E554" s="171" t="s">
        <v>6</v>
      </c>
    </row>
    <row r="555" spans="1:5" ht="12.75" thickBot="1">
      <c r="A555" s="316" t="s">
        <v>0</v>
      </c>
      <c r="B555" s="305">
        <v>453200</v>
      </c>
      <c r="C555" s="305">
        <f>C556</f>
        <v>511520</v>
      </c>
      <c r="D555" s="305">
        <f t="shared" ref="D555:E555" si="34">D556</f>
        <v>511520</v>
      </c>
      <c r="E555" s="305">
        <f t="shared" si="34"/>
        <v>511520</v>
      </c>
    </row>
    <row r="556" spans="1:5" ht="12.75" thickBot="1">
      <c r="A556" s="317" t="s">
        <v>41</v>
      </c>
      <c r="B556" s="305">
        <v>453200</v>
      </c>
      <c r="C556" s="305">
        <v>511520</v>
      </c>
      <c r="D556" s="305">
        <v>511520</v>
      </c>
      <c r="E556" s="305">
        <v>511520</v>
      </c>
    </row>
    <row r="557" spans="1:5" ht="12.75" thickBot="1">
      <c r="A557" s="317" t="s">
        <v>42</v>
      </c>
      <c r="B557" s="309"/>
      <c r="C557" s="307"/>
      <c r="D557" s="307"/>
      <c r="E557" s="307"/>
    </row>
    <row r="558" spans="1:5" ht="24.75" thickBot="1">
      <c r="A558" s="316" t="s">
        <v>28</v>
      </c>
      <c r="B558" s="305">
        <v>75195</v>
      </c>
      <c r="C558" s="305">
        <f>C559</f>
        <v>83914</v>
      </c>
      <c r="D558" s="305">
        <f t="shared" ref="D558:E558" si="35">D559</f>
        <v>83914</v>
      </c>
      <c r="E558" s="305">
        <f t="shared" si="35"/>
        <v>83914</v>
      </c>
    </row>
    <row r="559" spans="1:5" ht="12.75" thickBot="1">
      <c r="A559" s="317" t="s">
        <v>41</v>
      </c>
      <c r="B559" s="305">
        <v>75195</v>
      </c>
      <c r="C559" s="305">
        <v>83914</v>
      </c>
      <c r="D559" s="305">
        <v>83914</v>
      </c>
      <c r="E559" s="305">
        <v>83914</v>
      </c>
    </row>
    <row r="560" spans="1:5" ht="12.75" thickBot="1">
      <c r="A560" s="317" t="s">
        <v>42</v>
      </c>
      <c r="B560" s="309"/>
      <c r="C560" s="305"/>
      <c r="D560" s="305"/>
      <c r="E560" s="305"/>
    </row>
    <row r="561" spans="1:5" ht="12.75" thickBot="1">
      <c r="A561" s="316" t="s">
        <v>1</v>
      </c>
      <c r="B561" s="174">
        <v>483100</v>
      </c>
      <c r="C561" s="353">
        <f>C562</f>
        <v>570320</v>
      </c>
      <c r="D561" s="353">
        <f t="shared" ref="D561:E561" si="36">D562</f>
        <v>570320</v>
      </c>
      <c r="E561" s="353">
        <f t="shared" si="36"/>
        <v>570320</v>
      </c>
    </row>
    <row r="562" spans="1:5" ht="12.75" thickBot="1">
      <c r="A562" s="317" t="s">
        <v>41</v>
      </c>
      <c r="B562" s="174">
        <v>483100</v>
      </c>
      <c r="C562" s="353">
        <v>570320</v>
      </c>
      <c r="D562" s="140">
        <v>570320</v>
      </c>
      <c r="E562" s="140">
        <v>570320</v>
      </c>
    </row>
    <row r="563" spans="1:5" ht="12.75" thickBot="1">
      <c r="A563" s="317" t="s">
        <v>42</v>
      </c>
      <c r="B563" s="309"/>
      <c r="C563" s="305"/>
      <c r="D563" s="305"/>
      <c r="E563" s="305"/>
    </row>
    <row r="564" spans="1:5" ht="12.75" thickBot="1">
      <c r="A564" s="316" t="s">
        <v>2</v>
      </c>
      <c r="B564" s="309"/>
      <c r="C564" s="305"/>
      <c r="D564" s="305"/>
      <c r="E564" s="305"/>
    </row>
    <row r="565" spans="1:5" ht="12.75" thickBot="1">
      <c r="A565" s="317" t="s">
        <v>41</v>
      </c>
      <c r="B565" s="309"/>
      <c r="C565" s="305"/>
      <c r="D565" s="305"/>
      <c r="E565" s="305"/>
    </row>
    <row r="566" spans="1:5" ht="12.75" thickBot="1">
      <c r="A566" s="317" t="s">
        <v>42</v>
      </c>
      <c r="B566" s="309"/>
      <c r="C566" s="305"/>
      <c r="D566" s="305"/>
      <c r="E566" s="305"/>
    </row>
    <row r="567" spans="1:5" ht="12.75" thickBot="1">
      <c r="A567" s="316" t="s">
        <v>24</v>
      </c>
      <c r="B567" s="309"/>
      <c r="C567" s="305"/>
      <c r="D567" s="305"/>
      <c r="E567" s="305"/>
    </row>
    <row r="568" spans="1:5" ht="12.75" thickBot="1">
      <c r="A568" s="317" t="s">
        <v>41</v>
      </c>
      <c r="B568" s="309"/>
      <c r="C568" s="305"/>
      <c r="D568" s="305"/>
      <c r="E568" s="305"/>
    </row>
    <row r="569" spans="1:5" ht="12.75" thickBot="1">
      <c r="A569" s="317" t="s">
        <v>42</v>
      </c>
      <c r="B569" s="309"/>
      <c r="C569" s="305"/>
      <c r="D569" s="305"/>
      <c r="E569" s="305"/>
    </row>
    <row r="570" spans="1:5" ht="12.75" thickBot="1">
      <c r="A570" s="316" t="s">
        <v>25</v>
      </c>
      <c r="B570" s="309"/>
      <c r="C570" s="305"/>
      <c r="D570" s="305"/>
      <c r="E570" s="305"/>
    </row>
    <row r="571" spans="1:5" ht="12.75" thickBot="1">
      <c r="A571" s="317" t="s">
        <v>41</v>
      </c>
      <c r="B571" s="309"/>
      <c r="C571" s="305"/>
      <c r="D571" s="305"/>
      <c r="E571" s="305"/>
    </row>
    <row r="572" spans="1:5" ht="12.75" thickBot="1">
      <c r="A572" s="317" t="s">
        <v>42</v>
      </c>
      <c r="B572" s="309"/>
      <c r="C572" s="305"/>
      <c r="D572" s="305"/>
      <c r="E572" s="305"/>
    </row>
    <row r="573" spans="1:5" ht="24.75" thickBot="1">
      <c r="A573" s="316" t="s">
        <v>3</v>
      </c>
      <c r="B573" s="309">
        <v>9000</v>
      </c>
      <c r="C573" s="309">
        <v>9000</v>
      </c>
      <c r="D573" s="309">
        <v>9000</v>
      </c>
      <c r="E573" s="309">
        <v>9000</v>
      </c>
    </row>
    <row r="574" spans="1:5" ht="12.75" thickBot="1">
      <c r="A574" s="317" t="s">
        <v>41</v>
      </c>
      <c r="B574" s="309">
        <v>9000</v>
      </c>
      <c r="C574" s="309">
        <v>9000</v>
      </c>
      <c r="D574" s="309">
        <v>9000</v>
      </c>
      <c r="E574" s="309">
        <v>9000</v>
      </c>
    </row>
    <row r="575" spans="1:5" ht="12.75" thickBot="1">
      <c r="A575" s="317" t="s">
        <v>42</v>
      </c>
      <c r="B575" s="309"/>
      <c r="C575" s="354"/>
      <c r="D575" s="355"/>
      <c r="E575" s="355"/>
    </row>
    <row r="576" spans="1:5" ht="12.75" thickBot="1">
      <c r="A576" s="312" t="s">
        <v>385</v>
      </c>
      <c r="B576" s="299">
        <v>1020495</v>
      </c>
      <c r="C576" s="299">
        <f>C573+C570+C567+C564+C561+C558+C555</f>
        <v>1174754</v>
      </c>
      <c r="D576" s="299">
        <f>D573+D570+D567+D564+D561+D558+D555</f>
        <v>1174754</v>
      </c>
      <c r="E576" s="299">
        <f>E573+E570+E567+E564+E561+E558+E555</f>
        <v>1174754</v>
      </c>
    </row>
    <row r="577" spans="1:5" s="343" customFormat="1" ht="12.75" thickBot="1">
      <c r="A577" s="315" t="s">
        <v>32</v>
      </c>
      <c r="B577" s="356">
        <f>IF(B576-B547=0,0,"Error")</f>
        <v>0</v>
      </c>
      <c r="C577" s="356">
        <f t="shared" ref="C577:E577" si="37">IF(C576-C547=0,0,"Error")</f>
        <v>0</v>
      </c>
      <c r="D577" s="356">
        <f t="shared" si="37"/>
        <v>0</v>
      </c>
      <c r="E577" s="356">
        <f t="shared" si="37"/>
        <v>0</v>
      </c>
    </row>
    <row r="578" spans="1:5" ht="12.75" thickBot="1">
      <c r="A578" s="313" t="s">
        <v>97</v>
      </c>
      <c r="B578" s="514" t="s">
        <v>640</v>
      </c>
      <c r="C578" s="515"/>
      <c r="D578" s="515"/>
      <c r="E578" s="516"/>
    </row>
    <row r="579" spans="1:5" ht="26.25" customHeight="1" thickBot="1">
      <c r="A579" s="290" t="s">
        <v>9</v>
      </c>
      <c r="B579" s="477" t="s">
        <v>580</v>
      </c>
      <c r="C579" s="478"/>
      <c r="D579" s="478"/>
      <c r="E579" s="479"/>
    </row>
    <row r="580" spans="1:5" ht="12.75" thickBot="1">
      <c r="A580" s="290" t="s">
        <v>14</v>
      </c>
      <c r="B580" s="480" t="s">
        <v>581</v>
      </c>
      <c r="C580" s="481"/>
      <c r="D580" s="481"/>
      <c r="E580" s="482"/>
    </row>
    <row r="581" spans="1:5" ht="12.75" customHeight="1">
      <c r="A581" s="488"/>
      <c r="B581" s="296">
        <v>2019</v>
      </c>
      <c r="C581" s="296">
        <v>2020</v>
      </c>
      <c r="D581" s="296">
        <v>2021</v>
      </c>
      <c r="E581" s="296">
        <v>2022</v>
      </c>
    </row>
    <row r="582" spans="1:5" ht="9" customHeight="1" thickBot="1">
      <c r="A582" s="489"/>
      <c r="B582" s="297" t="s">
        <v>5</v>
      </c>
      <c r="C582" s="297" t="s">
        <v>6</v>
      </c>
      <c r="D582" s="297" t="s">
        <v>6</v>
      </c>
      <c r="E582" s="297" t="s">
        <v>6</v>
      </c>
    </row>
    <row r="583" spans="1:5" ht="12.75" thickBot="1">
      <c r="A583" s="290" t="s">
        <v>8</v>
      </c>
      <c r="B583" s="172">
        <v>25</v>
      </c>
      <c r="C583" s="172">
        <v>25</v>
      </c>
      <c r="D583" s="172">
        <v>25</v>
      </c>
      <c r="E583" s="172">
        <v>25</v>
      </c>
    </row>
    <row r="584" spans="1:5" ht="12.75" thickBot="1">
      <c r="A584" s="290" t="s">
        <v>15</v>
      </c>
      <c r="B584" s="172">
        <v>11700</v>
      </c>
      <c r="C584" s="172">
        <v>149680</v>
      </c>
      <c r="D584" s="172">
        <v>149680</v>
      </c>
      <c r="E584" s="172">
        <v>149680</v>
      </c>
    </row>
    <row r="585" spans="1:5" ht="12.75" thickBot="1">
      <c r="A585" s="290" t="s">
        <v>23</v>
      </c>
      <c r="B585" s="172">
        <f>B584/B583</f>
        <v>468</v>
      </c>
      <c r="C585" s="172">
        <f>C584/C583</f>
        <v>5987.2</v>
      </c>
      <c r="D585" s="172">
        <f>D584/D583</f>
        <v>5987.2</v>
      </c>
      <c r="E585" s="172">
        <f>E584/E583</f>
        <v>5987.2</v>
      </c>
    </row>
    <row r="586" spans="1:5" ht="12.75" thickBot="1">
      <c r="A586" s="290" t="s">
        <v>16</v>
      </c>
      <c r="B586" s="301">
        <v>0</v>
      </c>
      <c r="C586" s="302">
        <f t="shared" ref="C586:E588" si="38">C583/B583-1</f>
        <v>0</v>
      </c>
      <c r="D586" s="302">
        <f t="shared" si="38"/>
        <v>0</v>
      </c>
      <c r="E586" s="302">
        <f t="shared" si="38"/>
        <v>0</v>
      </c>
    </row>
    <row r="587" spans="1:5" ht="12.75" thickBot="1">
      <c r="A587" s="290" t="s">
        <v>17</v>
      </c>
      <c r="B587" s="301">
        <v>0</v>
      </c>
      <c r="C587" s="302">
        <f t="shared" si="38"/>
        <v>11.793162393162394</v>
      </c>
      <c r="D587" s="302">
        <f t="shared" si="38"/>
        <v>0</v>
      </c>
      <c r="E587" s="302">
        <f t="shared" si="38"/>
        <v>0</v>
      </c>
    </row>
    <row r="588" spans="1:5" ht="12.75" thickBot="1">
      <c r="A588" s="290" t="s">
        <v>18</v>
      </c>
      <c r="B588" s="301">
        <v>0</v>
      </c>
      <c r="C588" s="302">
        <f t="shared" si="38"/>
        <v>11.793162393162392</v>
      </c>
      <c r="D588" s="302">
        <f t="shared" si="38"/>
        <v>0</v>
      </c>
      <c r="E588" s="302">
        <f t="shared" si="38"/>
        <v>0</v>
      </c>
    </row>
    <row r="589" spans="1:5" ht="24.75" customHeight="1" thickBot="1">
      <c r="A589" s="485" t="s">
        <v>641</v>
      </c>
      <c r="B589" s="486"/>
      <c r="C589" s="486"/>
      <c r="D589" s="486"/>
      <c r="E589" s="487"/>
    </row>
    <row r="590" spans="1:5" ht="12.75" customHeight="1">
      <c r="A590" s="488"/>
      <c r="B590" s="296">
        <v>2019</v>
      </c>
      <c r="C590" s="296">
        <v>2020</v>
      </c>
      <c r="D590" s="296">
        <v>2021</v>
      </c>
      <c r="E590" s="296">
        <v>2022</v>
      </c>
    </row>
    <row r="591" spans="1:5" ht="9" customHeight="1" thickBot="1">
      <c r="A591" s="489"/>
      <c r="B591" s="297" t="s">
        <v>5</v>
      </c>
      <c r="C591" s="297" t="s">
        <v>6</v>
      </c>
      <c r="D591" s="297" t="s">
        <v>6</v>
      </c>
      <c r="E591" s="297" t="s">
        <v>6</v>
      </c>
    </row>
    <row r="592" spans="1:5" ht="24.75" customHeight="1" thickBot="1">
      <c r="A592" s="303" t="s">
        <v>0</v>
      </c>
      <c r="B592" s="304"/>
      <c r="C592" s="304"/>
      <c r="D592" s="304"/>
      <c r="E592" s="304"/>
    </row>
    <row r="593" spans="1:5" ht="38.25" customHeight="1" thickBot="1">
      <c r="A593" s="306" t="s">
        <v>41</v>
      </c>
      <c r="B593" s="299"/>
      <c r="C593" s="319"/>
      <c r="D593" s="319"/>
      <c r="E593" s="319"/>
    </row>
    <row r="594" spans="1:5" ht="24.75" customHeight="1" thickBot="1">
      <c r="A594" s="306" t="s">
        <v>42</v>
      </c>
      <c r="B594" s="299"/>
      <c r="C594" s="319"/>
      <c r="D594" s="319"/>
      <c r="E594" s="319"/>
    </row>
    <row r="595" spans="1:5" ht="24.75" customHeight="1" thickBot="1">
      <c r="A595" s="303" t="s">
        <v>28</v>
      </c>
      <c r="B595" s="304"/>
      <c r="C595" s="304"/>
      <c r="D595" s="304"/>
      <c r="E595" s="304"/>
    </row>
    <row r="596" spans="1:5" ht="12.75" thickBot="1">
      <c r="A596" s="306" t="s">
        <v>41</v>
      </c>
      <c r="B596" s="299"/>
      <c r="C596" s="304"/>
      <c r="D596" s="304"/>
      <c r="E596" s="304"/>
    </row>
    <row r="597" spans="1:5" ht="12.75" thickBot="1">
      <c r="A597" s="306" t="s">
        <v>42</v>
      </c>
      <c r="B597" s="299"/>
      <c r="C597" s="304"/>
      <c r="D597" s="304"/>
      <c r="E597" s="304"/>
    </row>
    <row r="598" spans="1:5" ht="24.75" customHeight="1" thickBot="1">
      <c r="A598" s="303" t="s">
        <v>1</v>
      </c>
      <c r="B598" s="174">
        <v>11700</v>
      </c>
      <c r="C598" s="357">
        <f>C599</f>
        <v>149680</v>
      </c>
      <c r="D598" s="357">
        <f t="shared" ref="D598:E598" si="39">D599</f>
        <v>149680</v>
      </c>
      <c r="E598" s="357">
        <f t="shared" si="39"/>
        <v>149680</v>
      </c>
    </row>
    <row r="599" spans="1:5" ht="12.75" thickBot="1">
      <c r="A599" s="306" t="s">
        <v>41</v>
      </c>
      <c r="B599" s="174">
        <v>11700</v>
      </c>
      <c r="C599" s="357">
        <v>149680</v>
      </c>
      <c r="D599" s="174">
        <v>149680</v>
      </c>
      <c r="E599" s="174">
        <v>149680</v>
      </c>
    </row>
    <row r="600" spans="1:5" ht="12.75" thickBot="1">
      <c r="A600" s="306" t="s">
        <v>42</v>
      </c>
      <c r="B600" s="299"/>
      <c r="C600" s="358"/>
      <c r="D600" s="304"/>
      <c r="E600" s="304"/>
    </row>
    <row r="601" spans="1:5" ht="12.75" thickBot="1">
      <c r="A601" s="303" t="s">
        <v>2</v>
      </c>
      <c r="B601" s="299"/>
      <c r="C601" s="304"/>
      <c r="D601" s="304"/>
      <c r="E601" s="304"/>
    </row>
    <row r="602" spans="1:5" ht="12.75" thickBot="1">
      <c r="A602" s="306" t="s">
        <v>41</v>
      </c>
      <c r="B602" s="299"/>
      <c r="C602" s="304"/>
      <c r="D602" s="304"/>
      <c r="E602" s="304"/>
    </row>
    <row r="603" spans="1:5" ht="12.75" thickBot="1">
      <c r="A603" s="306" t="s">
        <v>42</v>
      </c>
      <c r="B603" s="299"/>
      <c r="C603" s="304"/>
      <c r="D603" s="304"/>
      <c r="E603" s="304"/>
    </row>
    <row r="604" spans="1:5" ht="31.5" customHeight="1" thickBot="1">
      <c r="A604" s="303" t="s">
        <v>24</v>
      </c>
      <c r="B604" s="299"/>
      <c r="C604" s="304"/>
      <c r="D604" s="304"/>
      <c r="E604" s="304"/>
    </row>
    <row r="605" spans="1:5" ht="12.75" thickBot="1">
      <c r="A605" s="306" t="s">
        <v>41</v>
      </c>
      <c r="B605" s="299"/>
      <c r="C605" s="304"/>
      <c r="D605" s="304"/>
      <c r="E605" s="304"/>
    </row>
    <row r="606" spans="1:5" ht="12.75" thickBot="1">
      <c r="A606" s="306" t="s">
        <v>42</v>
      </c>
      <c r="B606" s="299"/>
      <c r="C606" s="304"/>
      <c r="D606" s="304"/>
      <c r="E606" s="304"/>
    </row>
    <row r="607" spans="1:5" ht="12.75" thickBot="1">
      <c r="A607" s="303" t="s">
        <v>25</v>
      </c>
      <c r="B607" s="299"/>
      <c r="C607" s="304"/>
      <c r="D607" s="304"/>
      <c r="E607" s="304"/>
    </row>
    <row r="608" spans="1:5" ht="12.75" thickBot="1">
      <c r="A608" s="306" t="s">
        <v>41</v>
      </c>
      <c r="B608" s="299"/>
      <c r="C608" s="304"/>
      <c r="D608" s="304"/>
      <c r="E608" s="304"/>
    </row>
    <row r="609" spans="1:5" ht="12.75" thickBot="1">
      <c r="A609" s="306" t="s">
        <v>42</v>
      </c>
      <c r="B609" s="299"/>
      <c r="C609" s="304"/>
      <c r="D609" s="304"/>
      <c r="E609" s="304"/>
    </row>
    <row r="610" spans="1:5" ht="39.75" customHeight="1" thickBot="1">
      <c r="A610" s="303" t="s">
        <v>3</v>
      </c>
      <c r="B610" s="299"/>
      <c r="C610" s="304"/>
      <c r="D610" s="304"/>
      <c r="E610" s="304"/>
    </row>
    <row r="611" spans="1:5" ht="12.75" thickBot="1">
      <c r="A611" s="306" t="s">
        <v>41</v>
      </c>
      <c r="B611" s="299"/>
      <c r="C611" s="304"/>
      <c r="D611" s="304"/>
      <c r="E611" s="304"/>
    </row>
    <row r="612" spans="1:5" ht="12.75" thickBot="1">
      <c r="A612" s="306" t="s">
        <v>42</v>
      </c>
      <c r="B612" s="299"/>
      <c r="C612" s="304"/>
      <c r="D612" s="304"/>
      <c r="E612" s="304"/>
    </row>
    <row r="613" spans="1:5" ht="12.75" thickBot="1">
      <c r="A613" s="320" t="s">
        <v>396</v>
      </c>
      <c r="B613" s="299">
        <f>B610+B607+B604+B601+B598+B595+B592</f>
        <v>11700</v>
      </c>
      <c r="C613" s="299">
        <f>C610+C607+C604+C601+C598+C595+C592</f>
        <v>149680</v>
      </c>
      <c r="D613" s="299">
        <f>D610+D607+D604+D601+D598+D595+D592</f>
        <v>149680</v>
      </c>
      <c r="E613" s="299">
        <f>E610+E607+E604+E601+E598+E595+E592</f>
        <v>149680</v>
      </c>
    </row>
    <row r="614" spans="1:5" ht="17.25" customHeight="1" thickBot="1">
      <c r="A614" s="313" t="s">
        <v>32</v>
      </c>
      <c r="B614" s="314">
        <f>IF(B613-B584=0,0,"Error")</f>
        <v>0</v>
      </c>
      <c r="C614" s="314">
        <f>IF(C613-C584=0,0,"Error")</f>
        <v>0</v>
      </c>
      <c r="D614" s="314">
        <f>IF(D613-D584=0,0,"Error")</f>
        <v>0</v>
      </c>
      <c r="E614" s="314">
        <f>IF(E613-E584=0,0,"Error")</f>
        <v>0</v>
      </c>
    </row>
    <row r="615" spans="1:5" ht="12.75" hidden="1" thickBot="1">
      <c r="A615" s="293" t="s">
        <v>583</v>
      </c>
      <c r="B615" s="480"/>
      <c r="C615" s="481"/>
      <c r="D615" s="481"/>
      <c r="E615" s="482"/>
    </row>
    <row r="616" spans="1:5" ht="26.25" hidden="1" customHeight="1">
      <c r="A616" s="290" t="s">
        <v>9</v>
      </c>
      <c r="B616" s="477"/>
      <c r="C616" s="478"/>
      <c r="D616" s="478"/>
      <c r="E616" s="479"/>
    </row>
    <row r="617" spans="1:5" ht="12.75" hidden="1" thickBot="1">
      <c r="A617" s="290" t="s">
        <v>14</v>
      </c>
      <c r="B617" s="480"/>
      <c r="C617" s="481"/>
      <c r="D617" s="481"/>
      <c r="E617" s="482"/>
    </row>
    <row r="618" spans="1:5" ht="12.75" hidden="1" customHeight="1">
      <c r="A618" s="488"/>
      <c r="B618" s="296">
        <v>2018</v>
      </c>
      <c r="C618" s="296">
        <v>2019</v>
      </c>
      <c r="D618" s="296">
        <v>2020</v>
      </c>
      <c r="E618" s="296">
        <v>2021</v>
      </c>
    </row>
    <row r="619" spans="1:5" ht="9" hidden="1" customHeight="1">
      <c r="A619" s="489"/>
      <c r="B619" s="297" t="s">
        <v>5</v>
      </c>
      <c r="C619" s="297" t="s">
        <v>6</v>
      </c>
      <c r="D619" s="297" t="s">
        <v>6</v>
      </c>
      <c r="E619" s="297" t="s">
        <v>6</v>
      </c>
    </row>
    <row r="620" spans="1:5" ht="12.75" hidden="1" thickBot="1">
      <c r="A620" s="290" t="s">
        <v>8</v>
      </c>
      <c r="B620" s="298"/>
      <c r="C620" s="298"/>
      <c r="D620" s="298"/>
      <c r="E620" s="298"/>
    </row>
    <row r="621" spans="1:5" ht="12.75" hidden="1" thickBot="1">
      <c r="A621" s="290" t="s">
        <v>15</v>
      </c>
      <c r="B621" s="298">
        <f>B650</f>
        <v>0</v>
      </c>
      <c r="C621" s="298">
        <f>C650</f>
        <v>0</v>
      </c>
      <c r="D621" s="298">
        <f>D650</f>
        <v>0</v>
      </c>
      <c r="E621" s="298">
        <f>E650</f>
        <v>0</v>
      </c>
    </row>
    <row r="622" spans="1:5" ht="12.75" hidden="1" thickBot="1">
      <c r="A622" s="290" t="s">
        <v>23</v>
      </c>
      <c r="B622" s="298" t="e">
        <f>B621/B620</f>
        <v>#DIV/0!</v>
      </c>
      <c r="C622" s="298" t="e">
        <f>C621/C620</f>
        <v>#DIV/0!</v>
      </c>
      <c r="D622" s="298" t="e">
        <f>D621/D620</f>
        <v>#DIV/0!</v>
      </c>
      <c r="E622" s="298" t="e">
        <f>E621/E620</f>
        <v>#DIV/0!</v>
      </c>
    </row>
    <row r="623" spans="1:5" ht="12.75" hidden="1" thickBot="1">
      <c r="A623" s="290" t="s">
        <v>16</v>
      </c>
      <c r="B623" s="301"/>
      <c r="C623" s="302" t="e">
        <f t="shared" ref="C623:E625" si="40">C620/B620-1</f>
        <v>#DIV/0!</v>
      </c>
      <c r="D623" s="302" t="e">
        <f t="shared" si="40"/>
        <v>#DIV/0!</v>
      </c>
      <c r="E623" s="302" t="e">
        <f t="shared" si="40"/>
        <v>#DIV/0!</v>
      </c>
    </row>
    <row r="624" spans="1:5" ht="12.75" hidden="1" thickBot="1">
      <c r="A624" s="290" t="s">
        <v>17</v>
      </c>
      <c r="B624" s="301"/>
      <c r="C624" s="302" t="e">
        <f t="shared" si="40"/>
        <v>#DIV/0!</v>
      </c>
      <c r="D624" s="302" t="e">
        <f t="shared" si="40"/>
        <v>#DIV/0!</v>
      </c>
      <c r="E624" s="302" t="e">
        <f t="shared" si="40"/>
        <v>#DIV/0!</v>
      </c>
    </row>
    <row r="625" spans="1:5" ht="12.75" hidden="1" thickBot="1">
      <c r="A625" s="290" t="s">
        <v>18</v>
      </c>
      <c r="B625" s="301"/>
      <c r="C625" s="302" t="e">
        <f t="shared" si="40"/>
        <v>#DIV/0!</v>
      </c>
      <c r="D625" s="302" t="e">
        <f t="shared" si="40"/>
        <v>#DIV/0!</v>
      </c>
      <c r="E625" s="302" t="e">
        <f t="shared" si="40"/>
        <v>#DIV/0!</v>
      </c>
    </row>
    <row r="626" spans="1:5" ht="24.75" hidden="1" customHeight="1">
      <c r="A626" s="485" t="s">
        <v>584</v>
      </c>
      <c r="B626" s="486"/>
      <c r="C626" s="486"/>
      <c r="D626" s="486"/>
      <c r="E626" s="487"/>
    </row>
    <row r="627" spans="1:5" ht="12.75" hidden="1" customHeight="1">
      <c r="A627" s="488"/>
      <c r="B627" s="296">
        <v>2018</v>
      </c>
      <c r="C627" s="296">
        <v>2019</v>
      </c>
      <c r="D627" s="296">
        <v>2020</v>
      </c>
      <c r="E627" s="296">
        <v>2021</v>
      </c>
    </row>
    <row r="628" spans="1:5" ht="9" hidden="1" customHeight="1">
      <c r="A628" s="489"/>
      <c r="B628" s="297" t="s">
        <v>5</v>
      </c>
      <c r="C628" s="297" t="s">
        <v>6</v>
      </c>
      <c r="D628" s="297" t="s">
        <v>6</v>
      </c>
      <c r="E628" s="297" t="s">
        <v>6</v>
      </c>
    </row>
    <row r="629" spans="1:5" ht="24.75" hidden="1" customHeight="1">
      <c r="A629" s="303" t="s">
        <v>0</v>
      </c>
      <c r="B629" s="304"/>
      <c r="C629" s="304"/>
      <c r="D629" s="304"/>
      <c r="E629" s="304"/>
    </row>
    <row r="630" spans="1:5" ht="12.75" hidden="1" thickBot="1">
      <c r="A630" s="306" t="s">
        <v>41</v>
      </c>
      <c r="B630" s="299"/>
      <c r="C630" s="319"/>
      <c r="D630" s="319"/>
      <c r="E630" s="319"/>
    </row>
    <row r="631" spans="1:5" ht="12.75" hidden="1" thickBot="1">
      <c r="A631" s="306" t="s">
        <v>42</v>
      </c>
      <c r="B631" s="299"/>
      <c r="C631" s="319"/>
      <c r="D631" s="319"/>
      <c r="E631" s="319"/>
    </row>
    <row r="632" spans="1:5" ht="24.75" hidden="1" customHeight="1">
      <c r="A632" s="303" t="s">
        <v>28</v>
      </c>
      <c r="B632" s="304"/>
      <c r="C632" s="304"/>
      <c r="D632" s="304"/>
      <c r="E632" s="304"/>
    </row>
    <row r="633" spans="1:5" ht="12.75" hidden="1" thickBot="1">
      <c r="A633" s="306" t="s">
        <v>41</v>
      </c>
      <c r="B633" s="299"/>
      <c r="C633" s="304"/>
      <c r="D633" s="304"/>
      <c r="E633" s="304"/>
    </row>
    <row r="634" spans="1:5" ht="12.75" hidden="1" thickBot="1">
      <c r="A634" s="306" t="s">
        <v>42</v>
      </c>
      <c r="B634" s="299"/>
      <c r="C634" s="304"/>
      <c r="D634" s="304"/>
      <c r="E634" s="304"/>
    </row>
    <row r="635" spans="1:5" ht="24.75" hidden="1" customHeight="1">
      <c r="A635" s="303" t="s">
        <v>1</v>
      </c>
      <c r="B635" s="299">
        <v>0</v>
      </c>
      <c r="C635" s="304">
        <v>0</v>
      </c>
      <c r="D635" s="304">
        <v>0</v>
      </c>
      <c r="E635" s="304">
        <v>0</v>
      </c>
    </row>
    <row r="636" spans="1:5" ht="12.75" hidden="1" thickBot="1">
      <c r="A636" s="306" t="s">
        <v>41</v>
      </c>
      <c r="B636" s="299"/>
      <c r="C636" s="304"/>
      <c r="D636" s="304"/>
      <c r="E636" s="304"/>
    </row>
    <row r="637" spans="1:5" ht="12.75" hidden="1" thickBot="1">
      <c r="A637" s="306" t="s">
        <v>42</v>
      </c>
      <c r="B637" s="299"/>
      <c r="C637" s="304"/>
      <c r="D637" s="304"/>
      <c r="E637" s="304"/>
    </row>
    <row r="638" spans="1:5" ht="12.75" hidden="1" thickBot="1">
      <c r="A638" s="303" t="s">
        <v>2</v>
      </c>
      <c r="B638" s="299"/>
      <c r="C638" s="304"/>
      <c r="D638" s="304"/>
      <c r="E638" s="304"/>
    </row>
    <row r="639" spans="1:5" ht="12.75" hidden="1" thickBot="1">
      <c r="A639" s="306" t="s">
        <v>41</v>
      </c>
      <c r="B639" s="299"/>
      <c r="C639" s="304"/>
      <c r="D639" s="304"/>
      <c r="E639" s="304"/>
    </row>
    <row r="640" spans="1:5" ht="12.75" hidden="1" thickBot="1">
      <c r="A640" s="306" t="s">
        <v>42</v>
      </c>
      <c r="B640" s="299"/>
      <c r="C640" s="304"/>
      <c r="D640" s="304"/>
      <c r="E640" s="304"/>
    </row>
    <row r="641" spans="1:5" ht="12.75" hidden="1" thickBot="1">
      <c r="A641" s="303" t="s">
        <v>24</v>
      </c>
      <c r="B641" s="299"/>
      <c r="C641" s="304"/>
      <c r="D641" s="304"/>
      <c r="E641" s="304"/>
    </row>
    <row r="642" spans="1:5" ht="12.75" hidden="1" thickBot="1">
      <c r="A642" s="306" t="s">
        <v>41</v>
      </c>
      <c r="B642" s="299"/>
      <c r="C642" s="304"/>
      <c r="D642" s="304"/>
      <c r="E642" s="304"/>
    </row>
    <row r="643" spans="1:5" ht="15" hidden="1" customHeight="1">
      <c r="A643" s="306" t="s">
        <v>42</v>
      </c>
      <c r="B643" s="299"/>
      <c r="C643" s="304"/>
      <c r="D643" s="304"/>
      <c r="E643" s="304"/>
    </row>
    <row r="644" spans="1:5" ht="12.75" hidden="1" thickBot="1">
      <c r="A644" s="303" t="s">
        <v>25</v>
      </c>
      <c r="B644" s="299">
        <v>0</v>
      </c>
      <c r="C644" s="304">
        <v>0</v>
      </c>
      <c r="D644" s="304">
        <v>0</v>
      </c>
      <c r="E644" s="304">
        <v>0</v>
      </c>
    </row>
    <row r="645" spans="1:5" ht="12.75" hidden="1" thickBot="1">
      <c r="A645" s="306" t="s">
        <v>41</v>
      </c>
      <c r="B645" s="299"/>
      <c r="C645" s="304"/>
      <c r="D645" s="304"/>
      <c r="E645" s="304"/>
    </row>
    <row r="646" spans="1:5" ht="12.75" hidden="1" thickBot="1">
      <c r="A646" s="306" t="s">
        <v>42</v>
      </c>
      <c r="B646" s="299"/>
      <c r="C646" s="304"/>
      <c r="D646" s="304"/>
      <c r="E646" s="304"/>
    </row>
    <row r="647" spans="1:5" ht="24.75" hidden="1" thickBot="1">
      <c r="A647" s="303" t="s">
        <v>3</v>
      </c>
      <c r="B647" s="299"/>
      <c r="C647" s="304"/>
      <c r="D647" s="304"/>
      <c r="E647" s="304"/>
    </row>
    <row r="648" spans="1:5" ht="12.75" hidden="1" thickBot="1">
      <c r="A648" s="306" t="s">
        <v>41</v>
      </c>
      <c r="B648" s="299"/>
      <c r="C648" s="304"/>
      <c r="D648" s="304"/>
      <c r="E648" s="304"/>
    </row>
    <row r="649" spans="1:5" ht="12.75" hidden="1" thickBot="1">
      <c r="A649" s="306" t="s">
        <v>42</v>
      </c>
      <c r="B649" s="299"/>
      <c r="C649" s="304"/>
      <c r="D649" s="304"/>
      <c r="E649" s="304"/>
    </row>
    <row r="650" spans="1:5" ht="12.75" hidden="1" thickBot="1">
      <c r="A650" s="320" t="s">
        <v>334</v>
      </c>
      <c r="B650" s="299">
        <f>B647+B644+B641+B638+B635+B632+B629</f>
        <v>0</v>
      </c>
      <c r="C650" s="299">
        <f>C647+C644+C641+C638+C635+C632+C629</f>
        <v>0</v>
      </c>
      <c r="D650" s="299">
        <f>D647+D644+D641+D638+D635+D632+D629</f>
        <v>0</v>
      </c>
      <c r="E650" s="299">
        <f>E647+E644+E641+E638+E635+E632+E629</f>
        <v>0</v>
      </c>
    </row>
    <row r="651" spans="1:5" ht="17.25" hidden="1" customHeight="1">
      <c r="A651" s="313" t="s">
        <v>32</v>
      </c>
      <c r="B651" s="314">
        <f>IF(B650-B621=0,0,"Error")</f>
        <v>0</v>
      </c>
      <c r="C651" s="314">
        <f>IF(C650-C621=0,0,"Error")</f>
        <v>0</v>
      </c>
      <c r="D651" s="314">
        <f>IF(D650-D621=0,0,"Error")</f>
        <v>0</v>
      </c>
      <c r="E651" s="314">
        <f>IF(E650-E621=0,0,"Error")</f>
        <v>0</v>
      </c>
    </row>
    <row r="652" spans="1:5" ht="12.75" hidden="1" thickBot="1">
      <c r="A652" s="493" t="s">
        <v>37</v>
      </c>
      <c r="B652" s="494"/>
      <c r="C652" s="494"/>
      <c r="D652" s="494"/>
      <c r="E652" s="495"/>
    </row>
    <row r="653" spans="1:5" ht="12.75" hidden="1" thickBot="1">
      <c r="A653" s="493" t="s">
        <v>70</v>
      </c>
      <c r="B653" s="494"/>
      <c r="C653" s="494"/>
      <c r="D653" s="494"/>
      <c r="E653" s="495"/>
    </row>
    <row r="654" spans="1:5" ht="12.75" hidden="1" thickBot="1">
      <c r="A654" s="295" t="s">
        <v>38</v>
      </c>
      <c r="B654" s="490"/>
      <c r="C654" s="497"/>
      <c r="D654" s="491"/>
      <c r="E654" s="492"/>
    </row>
    <row r="655" spans="1:5" ht="30.75" hidden="1" customHeight="1">
      <c r="A655" s="295" t="s">
        <v>92</v>
      </c>
      <c r="B655" s="295"/>
      <c r="C655" s="321" t="s">
        <v>43</v>
      </c>
      <c r="D655" s="491"/>
      <c r="E655" s="492"/>
    </row>
    <row r="656" spans="1:5" ht="12.75" hidden="1" customHeight="1">
      <c r="A656" s="322"/>
      <c r="B656" s="490"/>
      <c r="C656" s="498"/>
      <c r="D656" s="491"/>
      <c r="E656" s="492"/>
    </row>
    <row r="657" spans="1:5" ht="17.25" hidden="1" customHeight="1">
      <c r="A657" s="290" t="s">
        <v>9</v>
      </c>
      <c r="B657" s="477"/>
      <c r="C657" s="478"/>
      <c r="D657" s="478"/>
      <c r="E657" s="479"/>
    </row>
    <row r="658" spans="1:5" ht="12.75" hidden="1" thickBot="1">
      <c r="A658" s="290" t="s">
        <v>14</v>
      </c>
      <c r="B658" s="480"/>
      <c r="C658" s="481"/>
      <c r="D658" s="481"/>
      <c r="E658" s="482"/>
    </row>
    <row r="659" spans="1:5" ht="12.75" hidden="1" customHeight="1">
      <c r="A659" s="488"/>
      <c r="B659" s="296">
        <v>2018</v>
      </c>
      <c r="C659" s="296">
        <v>2019</v>
      </c>
      <c r="D659" s="296">
        <v>2020</v>
      </c>
      <c r="E659" s="296">
        <v>2021</v>
      </c>
    </row>
    <row r="660" spans="1:5" ht="9" hidden="1" customHeight="1">
      <c r="A660" s="489"/>
      <c r="B660" s="297" t="s">
        <v>5</v>
      </c>
      <c r="C660" s="297" t="s">
        <v>6</v>
      </c>
      <c r="D660" s="297" t="s">
        <v>6</v>
      </c>
      <c r="E660" s="297" t="s">
        <v>6</v>
      </c>
    </row>
    <row r="661" spans="1:5" ht="12.75" hidden="1" thickBot="1">
      <c r="A661" s="290" t="s">
        <v>8</v>
      </c>
      <c r="B661" s="298"/>
      <c r="C661" s="298"/>
      <c r="D661" s="298"/>
      <c r="E661" s="298"/>
    </row>
    <row r="662" spans="1:5" ht="12.75" hidden="1" thickBot="1">
      <c r="A662" s="290" t="s">
        <v>15</v>
      </c>
      <c r="B662" s="298">
        <f>B725-B687</f>
        <v>0</v>
      </c>
      <c r="C662" s="298">
        <f>C725-C687</f>
        <v>0</v>
      </c>
      <c r="D662" s="298">
        <f>D725-D687</f>
        <v>0</v>
      </c>
      <c r="E662" s="298">
        <f>E725-E687</f>
        <v>0</v>
      </c>
    </row>
    <row r="663" spans="1:5" ht="12.75" hidden="1" thickBot="1">
      <c r="A663" s="290" t="s">
        <v>23</v>
      </c>
      <c r="B663" s="298" t="e">
        <f>B662/B661</f>
        <v>#DIV/0!</v>
      </c>
      <c r="C663" s="298" t="e">
        <f>C662/C661</f>
        <v>#DIV/0!</v>
      </c>
      <c r="D663" s="298" t="e">
        <f>D662/D661</f>
        <v>#DIV/0!</v>
      </c>
      <c r="E663" s="298" t="e">
        <f>E662/E661</f>
        <v>#DIV/0!</v>
      </c>
    </row>
    <row r="664" spans="1:5" ht="12.75" hidden="1" thickBot="1">
      <c r="A664" s="290" t="s">
        <v>16</v>
      </c>
      <c r="B664" s="301" t="s">
        <v>22</v>
      </c>
      <c r="C664" s="302" t="e">
        <f t="shared" ref="C664:E666" si="41">C661/B661-1</f>
        <v>#DIV/0!</v>
      </c>
      <c r="D664" s="302" t="e">
        <f t="shared" si="41"/>
        <v>#DIV/0!</v>
      </c>
      <c r="E664" s="302" t="e">
        <f t="shared" si="41"/>
        <v>#DIV/0!</v>
      </c>
    </row>
    <row r="665" spans="1:5" ht="12.75" hidden="1" thickBot="1">
      <c r="A665" s="290" t="s">
        <v>17</v>
      </c>
      <c r="B665" s="301" t="s">
        <v>22</v>
      </c>
      <c r="C665" s="302" t="e">
        <f t="shared" si="41"/>
        <v>#DIV/0!</v>
      </c>
      <c r="D665" s="302" t="e">
        <f t="shared" si="41"/>
        <v>#DIV/0!</v>
      </c>
      <c r="E665" s="302" t="e">
        <f t="shared" si="41"/>
        <v>#DIV/0!</v>
      </c>
    </row>
    <row r="666" spans="1:5" ht="12.75" hidden="1" thickBot="1">
      <c r="A666" s="290" t="s">
        <v>18</v>
      </c>
      <c r="B666" s="301" t="s">
        <v>22</v>
      </c>
      <c r="C666" s="302" t="e">
        <f t="shared" si="41"/>
        <v>#DIV/0!</v>
      </c>
      <c r="D666" s="302" t="e">
        <f t="shared" si="41"/>
        <v>#DIV/0!</v>
      </c>
      <c r="E666" s="302" t="e">
        <f t="shared" si="41"/>
        <v>#DIV/0!</v>
      </c>
    </row>
    <row r="667" spans="1:5" ht="12.75" hidden="1" thickBot="1">
      <c r="A667" s="485" t="s">
        <v>585</v>
      </c>
      <c r="B667" s="486"/>
      <c r="C667" s="486"/>
      <c r="D667" s="486"/>
      <c r="E667" s="487"/>
    </row>
    <row r="668" spans="1:5" ht="12.75" hidden="1" customHeight="1">
      <c r="A668" s="488"/>
      <c r="B668" s="296">
        <v>2018</v>
      </c>
      <c r="C668" s="296">
        <v>2019</v>
      </c>
      <c r="D668" s="296">
        <v>2020</v>
      </c>
      <c r="E668" s="296">
        <v>2021</v>
      </c>
    </row>
    <row r="669" spans="1:5" ht="9" hidden="1" customHeight="1">
      <c r="A669" s="489"/>
      <c r="B669" s="297" t="s">
        <v>5</v>
      </c>
      <c r="C669" s="297" t="s">
        <v>6</v>
      </c>
      <c r="D669" s="297" t="s">
        <v>6</v>
      </c>
      <c r="E669" s="297" t="s">
        <v>6</v>
      </c>
    </row>
    <row r="670" spans="1:5" ht="12.75" hidden="1" thickBot="1">
      <c r="A670" s="303" t="s">
        <v>33</v>
      </c>
      <c r="B670" s="304">
        <f>B671+B672+B673+B674</f>
        <v>0</v>
      </c>
      <c r="C670" s="304">
        <f>C671+C672+C673+C674</f>
        <v>0</v>
      </c>
      <c r="D670" s="304">
        <f>D671+D672+D673+D674</f>
        <v>0</v>
      </c>
      <c r="E670" s="304">
        <f>E671+E672+E673+E674</f>
        <v>0</v>
      </c>
    </row>
    <row r="671" spans="1:5" ht="12.75" hidden="1" thickBot="1">
      <c r="A671" s="306" t="s">
        <v>41</v>
      </c>
      <c r="B671" s="304"/>
      <c r="C671" s="304"/>
      <c r="D671" s="304"/>
      <c r="E671" s="304"/>
    </row>
    <row r="672" spans="1:5" ht="12.75" hidden="1" thickBot="1">
      <c r="A672" s="306" t="s">
        <v>46</v>
      </c>
      <c r="B672" s="304"/>
      <c r="C672" s="304"/>
      <c r="D672" s="304"/>
      <c r="E672" s="304"/>
    </row>
    <row r="673" spans="1:5" ht="12.75" hidden="1" thickBot="1">
      <c r="A673" s="306" t="s">
        <v>47</v>
      </c>
      <c r="B673" s="304"/>
      <c r="C673" s="304"/>
      <c r="D673" s="304"/>
      <c r="E673" s="304"/>
    </row>
    <row r="674" spans="1:5" ht="12.75" hidden="1" thickBot="1">
      <c r="A674" s="306" t="s">
        <v>48</v>
      </c>
      <c r="B674" s="304"/>
      <c r="C674" s="304"/>
      <c r="D674" s="304"/>
      <c r="E674" s="304"/>
    </row>
    <row r="675" spans="1:5" ht="12.75" hidden="1" thickBot="1">
      <c r="A675" s="303" t="s">
        <v>34</v>
      </c>
      <c r="B675" s="299">
        <f>B676+B677+B678+B679</f>
        <v>0</v>
      </c>
      <c r="C675" s="299">
        <f>C676+C677+C678+C679</f>
        <v>0</v>
      </c>
      <c r="D675" s="299">
        <f>D676+D677+D678+D679</f>
        <v>0</v>
      </c>
      <c r="E675" s="299">
        <f>E676+E677+E678+E679</f>
        <v>0</v>
      </c>
    </row>
    <row r="676" spans="1:5" ht="12.75" hidden="1" thickBot="1">
      <c r="A676" s="306" t="s">
        <v>41</v>
      </c>
      <c r="B676" s="299"/>
      <c r="C676" s="304"/>
      <c r="D676" s="304"/>
      <c r="E676" s="304"/>
    </row>
    <row r="677" spans="1:5" ht="12.75" hidden="1" thickBot="1">
      <c r="A677" s="306" t="s">
        <v>46</v>
      </c>
      <c r="B677" s="299"/>
      <c r="C677" s="304"/>
      <c r="D677" s="304"/>
      <c r="E677" s="304"/>
    </row>
    <row r="678" spans="1:5" ht="12.75" hidden="1" thickBot="1">
      <c r="A678" s="306" t="s">
        <v>47</v>
      </c>
      <c r="B678" s="299"/>
      <c r="C678" s="304"/>
      <c r="D678" s="304"/>
      <c r="E678" s="304"/>
    </row>
    <row r="679" spans="1:5" ht="12.75" hidden="1" thickBot="1">
      <c r="A679" s="306" t="s">
        <v>48</v>
      </c>
      <c r="B679" s="299"/>
      <c r="C679" s="304"/>
      <c r="D679" s="304"/>
      <c r="E679" s="304"/>
    </row>
    <row r="680" spans="1:5" ht="12.75" hidden="1" thickBot="1">
      <c r="A680" s="323" t="s">
        <v>30</v>
      </c>
      <c r="B680" s="299">
        <f>B670+B675</f>
        <v>0</v>
      </c>
      <c r="C680" s="299">
        <f>C670+C675</f>
        <v>0</v>
      </c>
      <c r="D680" s="299">
        <f>D670+D675</f>
        <v>0</v>
      </c>
      <c r="E680" s="299">
        <f>E670+E675</f>
        <v>0</v>
      </c>
    </row>
    <row r="681" spans="1:5" ht="36.75" hidden="1" thickBot="1">
      <c r="A681" s="295" t="s">
        <v>45</v>
      </c>
      <c r="B681" s="295"/>
      <c r="C681" s="321" t="s">
        <v>43</v>
      </c>
      <c r="D681" s="491"/>
      <c r="E681" s="492"/>
    </row>
    <row r="682" spans="1:5" ht="17.25" hidden="1" customHeight="1">
      <c r="A682" s="290" t="s">
        <v>9</v>
      </c>
      <c r="B682" s="477"/>
      <c r="C682" s="478"/>
      <c r="D682" s="478"/>
      <c r="E682" s="479"/>
    </row>
    <row r="683" spans="1:5" ht="12.75" hidden="1" thickBot="1">
      <c r="A683" s="290" t="s">
        <v>14</v>
      </c>
      <c r="B683" s="480"/>
      <c r="C683" s="481"/>
      <c r="D683" s="481"/>
      <c r="E683" s="482"/>
    </row>
    <row r="684" spans="1:5" ht="12.75" hidden="1" customHeight="1">
      <c r="A684" s="488"/>
      <c r="B684" s="296">
        <v>2018</v>
      </c>
      <c r="C684" s="296">
        <v>2019</v>
      </c>
      <c r="D684" s="296">
        <v>2020</v>
      </c>
      <c r="E684" s="296">
        <v>2021</v>
      </c>
    </row>
    <row r="685" spans="1:5" ht="9" hidden="1" customHeight="1">
      <c r="A685" s="489"/>
      <c r="B685" s="297" t="s">
        <v>5</v>
      </c>
      <c r="C685" s="297" t="s">
        <v>6</v>
      </c>
      <c r="D685" s="297" t="s">
        <v>6</v>
      </c>
      <c r="E685" s="297" t="s">
        <v>6</v>
      </c>
    </row>
    <row r="686" spans="1:5" ht="12.75" hidden="1" thickBot="1">
      <c r="A686" s="290" t="s">
        <v>8</v>
      </c>
      <c r="B686" s="290"/>
      <c r="C686" s="290"/>
      <c r="D686" s="290"/>
      <c r="E686" s="290"/>
    </row>
    <row r="687" spans="1:5" ht="12.75" hidden="1" thickBot="1">
      <c r="A687" s="290" t="s">
        <v>15</v>
      </c>
      <c r="B687" s="298"/>
      <c r="C687" s="298"/>
      <c r="D687" s="298"/>
      <c r="E687" s="298"/>
    </row>
    <row r="688" spans="1:5" ht="12.75" hidden="1" thickBot="1">
      <c r="A688" s="290" t="s">
        <v>23</v>
      </c>
      <c r="B688" s="298" t="e">
        <f>B687/B686</f>
        <v>#DIV/0!</v>
      </c>
      <c r="C688" s="298" t="e">
        <f>C687/C686</f>
        <v>#DIV/0!</v>
      </c>
      <c r="D688" s="298" t="e">
        <f>D687/D686</f>
        <v>#DIV/0!</v>
      </c>
      <c r="E688" s="298" t="e">
        <f>E687/E686</f>
        <v>#DIV/0!</v>
      </c>
    </row>
    <row r="689" spans="1:5" ht="12.75" hidden="1" thickBot="1">
      <c r="A689" s="290" t="s">
        <v>16</v>
      </c>
      <c r="B689" s="301" t="s">
        <v>22</v>
      </c>
      <c r="C689" s="302" t="e">
        <f t="shared" ref="C689:E691" si="42">C686/B686-1</f>
        <v>#DIV/0!</v>
      </c>
      <c r="D689" s="302" t="e">
        <f t="shared" si="42"/>
        <v>#DIV/0!</v>
      </c>
      <c r="E689" s="302" t="e">
        <f t="shared" si="42"/>
        <v>#DIV/0!</v>
      </c>
    </row>
    <row r="690" spans="1:5" ht="12.75" hidden="1" thickBot="1">
      <c r="A690" s="290" t="s">
        <v>17</v>
      </c>
      <c r="B690" s="301" t="s">
        <v>22</v>
      </c>
      <c r="C690" s="302" t="e">
        <f t="shared" si="42"/>
        <v>#DIV/0!</v>
      </c>
      <c r="D690" s="302" t="e">
        <f t="shared" si="42"/>
        <v>#DIV/0!</v>
      </c>
      <c r="E690" s="302" t="e">
        <f t="shared" si="42"/>
        <v>#DIV/0!</v>
      </c>
    </row>
    <row r="691" spans="1:5" ht="12.75" hidden="1" thickBot="1">
      <c r="A691" s="290" t="s">
        <v>18</v>
      </c>
      <c r="B691" s="301" t="s">
        <v>22</v>
      </c>
      <c r="C691" s="302" t="e">
        <f t="shared" si="42"/>
        <v>#DIV/0!</v>
      </c>
      <c r="D691" s="302" t="e">
        <f t="shared" si="42"/>
        <v>#DIV/0!</v>
      </c>
      <c r="E691" s="302" t="e">
        <f t="shared" si="42"/>
        <v>#DIV/0!</v>
      </c>
    </row>
    <row r="692" spans="1:5" ht="12.75" hidden="1" thickBot="1">
      <c r="A692" s="485" t="s">
        <v>586</v>
      </c>
      <c r="B692" s="486"/>
      <c r="C692" s="486"/>
      <c r="D692" s="486"/>
      <c r="E692" s="487"/>
    </row>
    <row r="693" spans="1:5" ht="12.75" hidden="1" customHeight="1">
      <c r="A693" s="488"/>
      <c r="B693" s="296">
        <v>2018</v>
      </c>
      <c r="C693" s="296">
        <v>2019</v>
      </c>
      <c r="D693" s="296">
        <v>2020</v>
      </c>
      <c r="E693" s="296">
        <v>2021</v>
      </c>
    </row>
    <row r="694" spans="1:5" ht="9" hidden="1" customHeight="1">
      <c r="A694" s="489"/>
      <c r="B694" s="297" t="s">
        <v>5</v>
      </c>
      <c r="C694" s="297" t="s">
        <v>6</v>
      </c>
      <c r="D694" s="297" t="s">
        <v>6</v>
      </c>
      <c r="E694" s="297" t="s">
        <v>6</v>
      </c>
    </row>
    <row r="695" spans="1:5" ht="12.75" hidden="1" thickBot="1">
      <c r="A695" s="303" t="s">
        <v>33</v>
      </c>
      <c r="B695" s="304">
        <f>B696+B697+B698+B699</f>
        <v>0</v>
      </c>
      <c r="C695" s="304">
        <f>C696+C697+C698+C699</f>
        <v>0</v>
      </c>
      <c r="D695" s="304">
        <f>D696+D697+D698+D699</f>
        <v>0</v>
      </c>
      <c r="E695" s="304">
        <f>E696+E697+E698+E699</f>
        <v>0</v>
      </c>
    </row>
    <row r="696" spans="1:5" ht="12.75" hidden="1" thickBot="1">
      <c r="A696" s="306" t="s">
        <v>41</v>
      </c>
      <c r="B696" s="304"/>
      <c r="C696" s="304"/>
      <c r="D696" s="304"/>
      <c r="E696" s="304"/>
    </row>
    <row r="697" spans="1:5" ht="12.75" hidden="1" thickBot="1">
      <c r="A697" s="306" t="s">
        <v>46</v>
      </c>
      <c r="B697" s="304"/>
      <c r="C697" s="304"/>
      <c r="D697" s="304"/>
      <c r="E697" s="304"/>
    </row>
    <row r="698" spans="1:5" ht="12.75" hidden="1" thickBot="1">
      <c r="A698" s="306" t="s">
        <v>47</v>
      </c>
      <c r="B698" s="304"/>
      <c r="C698" s="304"/>
      <c r="D698" s="304"/>
      <c r="E698" s="304"/>
    </row>
    <row r="699" spans="1:5" ht="12.75" hidden="1" thickBot="1">
      <c r="A699" s="306" t="s">
        <v>48</v>
      </c>
      <c r="B699" s="304"/>
      <c r="C699" s="304"/>
      <c r="D699" s="304"/>
      <c r="E699" s="304"/>
    </row>
    <row r="700" spans="1:5" ht="12.75" hidden="1" thickBot="1">
      <c r="A700" s="303" t="s">
        <v>34</v>
      </c>
      <c r="B700" s="299">
        <f>B701+B702+B703+B704</f>
        <v>0</v>
      </c>
      <c r="C700" s="299">
        <f>C701+C702+C703+C704</f>
        <v>0</v>
      </c>
      <c r="D700" s="299">
        <f>D701+D702+D703+D704</f>
        <v>0</v>
      </c>
      <c r="E700" s="299">
        <f>E701+E702+E703+E704</f>
        <v>0</v>
      </c>
    </row>
    <row r="701" spans="1:5" ht="12.75" hidden="1" thickBot="1">
      <c r="A701" s="306" t="s">
        <v>41</v>
      </c>
      <c r="B701" s="299"/>
      <c r="C701" s="304"/>
      <c r="D701" s="304"/>
      <c r="E701" s="304"/>
    </row>
    <row r="702" spans="1:5" ht="12.75" hidden="1" thickBot="1">
      <c r="A702" s="306" t="s">
        <v>46</v>
      </c>
      <c r="B702" s="299"/>
      <c r="C702" s="304"/>
      <c r="D702" s="304"/>
      <c r="E702" s="304"/>
    </row>
    <row r="703" spans="1:5" ht="12.75" hidden="1" thickBot="1">
      <c r="A703" s="306" t="s">
        <v>47</v>
      </c>
      <c r="B703" s="299"/>
      <c r="C703" s="304"/>
      <c r="D703" s="304"/>
      <c r="E703" s="304"/>
    </row>
    <row r="704" spans="1:5" ht="12.75" hidden="1" thickBot="1">
      <c r="A704" s="306" t="s">
        <v>48</v>
      </c>
      <c r="B704" s="299"/>
      <c r="C704" s="304"/>
      <c r="D704" s="304"/>
      <c r="E704" s="304"/>
    </row>
    <row r="705" spans="1:5" ht="12.75" hidden="1" thickBot="1">
      <c r="A705" s="323" t="s">
        <v>388</v>
      </c>
      <c r="B705" s="299">
        <f>B695+B700</f>
        <v>0</v>
      </c>
      <c r="C705" s="299">
        <f>C695+C700</f>
        <v>0</v>
      </c>
      <c r="D705" s="299">
        <f>D695+D700</f>
        <v>0</v>
      </c>
      <c r="E705" s="299">
        <f>E695+E700</f>
        <v>0</v>
      </c>
    </row>
    <row r="706" spans="1:5" ht="36.75" hidden="1" thickBot="1">
      <c r="A706" s="295" t="s">
        <v>389</v>
      </c>
      <c r="B706" s="324"/>
      <c r="C706" s="325" t="s">
        <v>43</v>
      </c>
      <c r="D706" s="326"/>
      <c r="E706" s="327"/>
    </row>
    <row r="707" spans="1:5" ht="17.25" hidden="1" customHeight="1">
      <c r="A707" s="290" t="s">
        <v>9</v>
      </c>
      <c r="B707" s="477"/>
      <c r="C707" s="478"/>
      <c r="D707" s="478"/>
      <c r="E707" s="479"/>
    </row>
    <row r="708" spans="1:5" ht="12.75" hidden="1" thickBot="1">
      <c r="A708" s="290" t="s">
        <v>14</v>
      </c>
      <c r="B708" s="480"/>
      <c r="C708" s="481"/>
      <c r="D708" s="481"/>
      <c r="E708" s="482"/>
    </row>
    <row r="709" spans="1:5" ht="12.75" hidden="1" customHeight="1">
      <c r="A709" s="488"/>
      <c r="B709" s="296">
        <v>2018</v>
      </c>
      <c r="C709" s="296">
        <v>2019</v>
      </c>
      <c r="D709" s="296">
        <v>2020</v>
      </c>
      <c r="E709" s="296">
        <v>2021</v>
      </c>
    </row>
    <row r="710" spans="1:5" ht="9" hidden="1" customHeight="1">
      <c r="A710" s="489"/>
      <c r="B710" s="297" t="s">
        <v>5</v>
      </c>
      <c r="C710" s="297" t="s">
        <v>6</v>
      </c>
      <c r="D710" s="297" t="s">
        <v>6</v>
      </c>
      <c r="E710" s="297" t="s">
        <v>6</v>
      </c>
    </row>
    <row r="711" spans="1:5" ht="12.75" hidden="1" thickBot="1">
      <c r="A711" s="290" t="s">
        <v>8</v>
      </c>
      <c r="B711" s="290"/>
      <c r="C711" s="290"/>
      <c r="D711" s="290"/>
      <c r="E711" s="290"/>
    </row>
    <row r="712" spans="1:5" ht="12.75" hidden="1" thickBot="1">
      <c r="A712" s="290" t="s">
        <v>15</v>
      </c>
      <c r="B712" s="298">
        <f>B730</f>
        <v>0</v>
      </c>
      <c r="C712" s="298">
        <f>C730</f>
        <v>0</v>
      </c>
      <c r="D712" s="298">
        <f>D730</f>
        <v>0</v>
      </c>
      <c r="E712" s="298">
        <f>E730</f>
        <v>0</v>
      </c>
    </row>
    <row r="713" spans="1:5" ht="12.75" hidden="1" thickBot="1">
      <c r="A713" s="290" t="s">
        <v>23</v>
      </c>
      <c r="B713" s="298" t="e">
        <f>B712/B711</f>
        <v>#DIV/0!</v>
      </c>
      <c r="C713" s="298" t="e">
        <f>C712/C711</f>
        <v>#DIV/0!</v>
      </c>
      <c r="D713" s="298" t="e">
        <f>D712/D711</f>
        <v>#DIV/0!</v>
      </c>
      <c r="E713" s="298" t="e">
        <f>E712/E711</f>
        <v>#DIV/0!</v>
      </c>
    </row>
    <row r="714" spans="1:5" ht="12.75" hidden="1" thickBot="1">
      <c r="A714" s="290" t="s">
        <v>16</v>
      </c>
      <c r="B714" s="301" t="s">
        <v>22</v>
      </c>
      <c r="C714" s="302" t="e">
        <f t="shared" ref="C714:E716" si="43">C711/B711-1</f>
        <v>#DIV/0!</v>
      </c>
      <c r="D714" s="302" t="e">
        <f t="shared" si="43"/>
        <v>#DIV/0!</v>
      </c>
      <c r="E714" s="302" t="e">
        <f t="shared" si="43"/>
        <v>#DIV/0!</v>
      </c>
    </row>
    <row r="715" spans="1:5" ht="12.75" hidden="1" thickBot="1">
      <c r="A715" s="290" t="s">
        <v>17</v>
      </c>
      <c r="B715" s="301" t="s">
        <v>22</v>
      </c>
      <c r="C715" s="302" t="e">
        <f t="shared" si="43"/>
        <v>#DIV/0!</v>
      </c>
      <c r="D715" s="302" t="e">
        <f t="shared" si="43"/>
        <v>#DIV/0!</v>
      </c>
      <c r="E715" s="302" t="e">
        <f t="shared" si="43"/>
        <v>#DIV/0!</v>
      </c>
    </row>
    <row r="716" spans="1:5" ht="12.75" hidden="1" thickBot="1">
      <c r="A716" s="290" t="s">
        <v>18</v>
      </c>
      <c r="B716" s="301" t="s">
        <v>22</v>
      </c>
      <c r="C716" s="302" t="e">
        <f t="shared" si="43"/>
        <v>#DIV/0!</v>
      </c>
      <c r="D716" s="302" t="e">
        <f t="shared" si="43"/>
        <v>#DIV/0!</v>
      </c>
      <c r="E716" s="302" t="e">
        <f t="shared" si="43"/>
        <v>#DIV/0!</v>
      </c>
    </row>
    <row r="717" spans="1:5" ht="12.75" hidden="1" thickBot="1">
      <c r="A717" s="485" t="s">
        <v>587</v>
      </c>
      <c r="B717" s="486"/>
      <c r="C717" s="486"/>
      <c r="D717" s="486"/>
      <c r="E717" s="487"/>
    </row>
    <row r="718" spans="1:5" ht="12.75" hidden="1" customHeight="1">
      <c r="A718" s="488"/>
      <c r="B718" s="296">
        <v>2018</v>
      </c>
      <c r="C718" s="296">
        <v>2019</v>
      </c>
      <c r="D718" s="296">
        <v>2020</v>
      </c>
      <c r="E718" s="296">
        <v>2021</v>
      </c>
    </row>
    <row r="719" spans="1:5" ht="9" hidden="1" customHeight="1">
      <c r="A719" s="489"/>
      <c r="B719" s="297" t="s">
        <v>5</v>
      </c>
      <c r="C719" s="297" t="s">
        <v>6</v>
      </c>
      <c r="D719" s="297" t="s">
        <v>6</v>
      </c>
      <c r="E719" s="297" t="s">
        <v>6</v>
      </c>
    </row>
    <row r="720" spans="1:5" ht="12.75" hidden="1" thickBot="1">
      <c r="A720" s="303" t="s">
        <v>33</v>
      </c>
      <c r="B720" s="304">
        <f>B721+B722+B723+B724</f>
        <v>0</v>
      </c>
      <c r="C720" s="304">
        <f>C721+C722+C723+C724</f>
        <v>0</v>
      </c>
      <c r="D720" s="304">
        <f>D721+D722+D723+D724</f>
        <v>0</v>
      </c>
      <c r="E720" s="304">
        <f>E721+E722+E723+E724</f>
        <v>0</v>
      </c>
    </row>
    <row r="721" spans="1:5" ht="12.75" hidden="1" thickBot="1">
      <c r="A721" s="306" t="s">
        <v>41</v>
      </c>
      <c r="B721" s="304"/>
      <c r="C721" s="304"/>
      <c r="D721" s="304"/>
      <c r="E721" s="304"/>
    </row>
    <row r="722" spans="1:5" ht="12.75" hidden="1" thickBot="1">
      <c r="A722" s="306" t="s">
        <v>46</v>
      </c>
      <c r="B722" s="304"/>
      <c r="C722" s="304"/>
      <c r="D722" s="304"/>
      <c r="E722" s="304"/>
    </row>
    <row r="723" spans="1:5" ht="12.75" hidden="1" thickBot="1">
      <c r="A723" s="306" t="s">
        <v>47</v>
      </c>
      <c r="B723" s="304"/>
      <c r="C723" s="304"/>
      <c r="D723" s="304"/>
      <c r="E723" s="304"/>
    </row>
    <row r="724" spans="1:5" ht="12.75" hidden="1" thickBot="1">
      <c r="A724" s="306" t="s">
        <v>48</v>
      </c>
      <c r="B724" s="304"/>
      <c r="C724" s="304"/>
      <c r="D724" s="304"/>
      <c r="E724" s="304"/>
    </row>
    <row r="725" spans="1:5" ht="12.75" hidden="1" thickBot="1">
      <c r="A725" s="303" t="s">
        <v>34</v>
      </c>
      <c r="B725" s="299">
        <f>B726+B727+B728+B729</f>
        <v>0</v>
      </c>
      <c r="C725" s="299">
        <f>C726+C727+C728+C729</f>
        <v>0</v>
      </c>
      <c r="D725" s="299">
        <f>D726+D727+D728+D729</f>
        <v>0</v>
      </c>
      <c r="E725" s="299">
        <f>E726+E727+E728+E729</f>
        <v>0</v>
      </c>
    </row>
    <row r="726" spans="1:5" ht="12.75" hidden="1" thickBot="1">
      <c r="A726" s="306" t="s">
        <v>41</v>
      </c>
      <c r="B726" s="299"/>
      <c r="C726" s="304"/>
      <c r="D726" s="304"/>
      <c r="E726" s="304"/>
    </row>
    <row r="727" spans="1:5" ht="12.75" hidden="1" thickBot="1">
      <c r="A727" s="306" t="s">
        <v>46</v>
      </c>
      <c r="B727" s="299"/>
      <c r="C727" s="304"/>
      <c r="D727" s="304"/>
      <c r="E727" s="304"/>
    </row>
    <row r="728" spans="1:5" ht="12.75" hidden="1" thickBot="1">
      <c r="A728" s="306" t="s">
        <v>47</v>
      </c>
      <c r="B728" s="299"/>
      <c r="C728" s="304"/>
      <c r="D728" s="304"/>
      <c r="E728" s="304"/>
    </row>
    <row r="729" spans="1:5" ht="12.75" hidden="1" thickBot="1">
      <c r="A729" s="306" t="s">
        <v>48</v>
      </c>
      <c r="B729" s="299"/>
      <c r="C729" s="304"/>
      <c r="D729" s="304"/>
      <c r="E729" s="304"/>
    </row>
    <row r="730" spans="1:5" ht="12.75" hidden="1" thickBot="1">
      <c r="A730" s="312" t="s">
        <v>391</v>
      </c>
      <c r="B730" s="299">
        <f>B720+B725</f>
        <v>0</v>
      </c>
      <c r="C730" s="299">
        <f>C720+C725</f>
        <v>0</v>
      </c>
      <c r="D730" s="299">
        <f>D720+D725</f>
        <v>0</v>
      </c>
      <c r="E730" s="299">
        <f>E720+E725</f>
        <v>0</v>
      </c>
    </row>
    <row r="731" spans="1:5" ht="25.5" hidden="1" customHeight="1">
      <c r="A731" s="328" t="s">
        <v>91</v>
      </c>
      <c r="B731" s="490"/>
      <c r="C731" s="491"/>
      <c r="D731" s="491"/>
      <c r="E731" s="492"/>
    </row>
    <row r="732" spans="1:5" ht="36.75" hidden="1" thickBot="1">
      <c r="A732" s="295" t="s">
        <v>389</v>
      </c>
      <c r="B732" s="324"/>
      <c r="C732" s="325" t="s">
        <v>43</v>
      </c>
      <c r="D732" s="326"/>
      <c r="E732" s="327"/>
    </row>
    <row r="733" spans="1:5" ht="17.25" hidden="1" customHeight="1">
      <c r="A733" s="290" t="s">
        <v>9</v>
      </c>
      <c r="B733" s="477"/>
      <c r="C733" s="478"/>
      <c r="D733" s="478"/>
      <c r="E733" s="479"/>
    </row>
    <row r="734" spans="1:5" ht="12.75" hidden="1" thickBot="1">
      <c r="A734" s="290" t="s">
        <v>14</v>
      </c>
      <c r="B734" s="480"/>
      <c r="C734" s="481"/>
      <c r="D734" s="481"/>
      <c r="E734" s="482"/>
    </row>
    <row r="735" spans="1:5" ht="12.75" hidden="1" customHeight="1">
      <c r="A735" s="488"/>
      <c r="B735" s="296">
        <v>2018</v>
      </c>
      <c r="C735" s="296">
        <v>2019</v>
      </c>
      <c r="D735" s="296">
        <v>2020</v>
      </c>
      <c r="E735" s="296">
        <v>2021</v>
      </c>
    </row>
    <row r="736" spans="1:5" ht="9" hidden="1" customHeight="1">
      <c r="A736" s="489"/>
      <c r="B736" s="297" t="s">
        <v>5</v>
      </c>
      <c r="C736" s="297" t="s">
        <v>6</v>
      </c>
      <c r="D736" s="297" t="s">
        <v>6</v>
      </c>
      <c r="E736" s="297" t="s">
        <v>6</v>
      </c>
    </row>
    <row r="737" spans="1:5" ht="12.75" hidden="1" thickBot="1">
      <c r="A737" s="290" t="s">
        <v>8</v>
      </c>
      <c r="B737" s="290"/>
      <c r="C737" s="290"/>
      <c r="D737" s="290"/>
      <c r="E737" s="290"/>
    </row>
    <row r="738" spans="1:5" ht="12.75" hidden="1" thickBot="1">
      <c r="A738" s="290" t="s">
        <v>15</v>
      </c>
      <c r="B738" s="298">
        <f>B756</f>
        <v>0</v>
      </c>
      <c r="C738" s="298">
        <f>C756</f>
        <v>0</v>
      </c>
      <c r="D738" s="298">
        <f>D756</f>
        <v>0</v>
      </c>
      <c r="E738" s="298">
        <f>E756</f>
        <v>0</v>
      </c>
    </row>
    <row r="739" spans="1:5" ht="12.75" hidden="1" thickBot="1">
      <c r="A739" s="290" t="s">
        <v>23</v>
      </c>
      <c r="B739" s="298" t="e">
        <f>B738/B737</f>
        <v>#DIV/0!</v>
      </c>
      <c r="C739" s="298" t="e">
        <f>C738/C737</f>
        <v>#DIV/0!</v>
      </c>
      <c r="D739" s="298" t="e">
        <f>D738/D737</f>
        <v>#DIV/0!</v>
      </c>
      <c r="E739" s="298" t="e">
        <f>E738/E737</f>
        <v>#DIV/0!</v>
      </c>
    </row>
    <row r="740" spans="1:5" ht="12.75" hidden="1" thickBot="1">
      <c r="A740" s="290" t="s">
        <v>16</v>
      </c>
      <c r="B740" s="301" t="s">
        <v>22</v>
      </c>
      <c r="C740" s="302" t="e">
        <f t="shared" ref="C740:E742" si="44">C737/B737-1</f>
        <v>#DIV/0!</v>
      </c>
      <c r="D740" s="302" t="e">
        <f t="shared" si="44"/>
        <v>#DIV/0!</v>
      </c>
      <c r="E740" s="302" t="e">
        <f t="shared" si="44"/>
        <v>#DIV/0!</v>
      </c>
    </row>
    <row r="741" spans="1:5" ht="12.75" hidden="1" thickBot="1">
      <c r="A741" s="290" t="s">
        <v>17</v>
      </c>
      <c r="B741" s="301" t="s">
        <v>22</v>
      </c>
      <c r="C741" s="302" t="e">
        <f t="shared" si="44"/>
        <v>#DIV/0!</v>
      </c>
      <c r="D741" s="302" t="e">
        <f t="shared" si="44"/>
        <v>#DIV/0!</v>
      </c>
      <c r="E741" s="302" t="e">
        <f t="shared" si="44"/>
        <v>#DIV/0!</v>
      </c>
    </row>
    <row r="742" spans="1:5" ht="12.75" hidden="1" thickBot="1">
      <c r="A742" s="290" t="s">
        <v>18</v>
      </c>
      <c r="B742" s="301" t="s">
        <v>22</v>
      </c>
      <c r="C742" s="302" t="e">
        <f t="shared" si="44"/>
        <v>#DIV/0!</v>
      </c>
      <c r="D742" s="302" t="e">
        <f t="shared" si="44"/>
        <v>#DIV/0!</v>
      </c>
      <c r="E742" s="302" t="e">
        <f t="shared" si="44"/>
        <v>#DIV/0!</v>
      </c>
    </row>
    <row r="743" spans="1:5" ht="12.75" hidden="1" thickBot="1">
      <c r="A743" s="485" t="s">
        <v>588</v>
      </c>
      <c r="B743" s="486"/>
      <c r="C743" s="486"/>
      <c r="D743" s="486"/>
      <c r="E743" s="487"/>
    </row>
    <row r="744" spans="1:5" ht="12.75" hidden="1" customHeight="1">
      <c r="A744" s="488"/>
      <c r="B744" s="296">
        <v>2018</v>
      </c>
      <c r="C744" s="296">
        <v>2019</v>
      </c>
      <c r="D744" s="296">
        <v>2020</v>
      </c>
      <c r="E744" s="296">
        <v>2021</v>
      </c>
    </row>
    <row r="745" spans="1:5" ht="9" hidden="1" customHeight="1">
      <c r="A745" s="489"/>
      <c r="B745" s="297" t="s">
        <v>5</v>
      </c>
      <c r="C745" s="297" t="s">
        <v>6</v>
      </c>
      <c r="D745" s="297" t="s">
        <v>6</v>
      </c>
      <c r="E745" s="297" t="s">
        <v>6</v>
      </c>
    </row>
    <row r="746" spans="1:5" ht="12.75" hidden="1" thickBot="1">
      <c r="A746" s="303" t="s">
        <v>33</v>
      </c>
      <c r="B746" s="304">
        <f>B747+B748+B749+B750</f>
        <v>0</v>
      </c>
      <c r="C746" s="304">
        <f>C747+C748+C749+C750</f>
        <v>0</v>
      </c>
      <c r="D746" s="304">
        <f>D747+D748+D749+D750</f>
        <v>0</v>
      </c>
      <c r="E746" s="304">
        <f>E747+E748+E749+E750</f>
        <v>0</v>
      </c>
    </row>
    <row r="747" spans="1:5" ht="12.75" hidden="1" thickBot="1">
      <c r="A747" s="306" t="s">
        <v>41</v>
      </c>
      <c r="B747" s="304"/>
      <c r="C747" s="304"/>
      <c r="D747" s="304"/>
      <c r="E747" s="304"/>
    </row>
    <row r="748" spans="1:5" ht="12.75" hidden="1" thickBot="1">
      <c r="A748" s="306" t="s">
        <v>46</v>
      </c>
      <c r="B748" s="304"/>
      <c r="C748" s="304"/>
      <c r="D748" s="304"/>
      <c r="E748" s="304"/>
    </row>
    <row r="749" spans="1:5" ht="12.75" hidden="1" thickBot="1">
      <c r="A749" s="306" t="s">
        <v>47</v>
      </c>
      <c r="B749" s="304"/>
      <c r="C749" s="304"/>
      <c r="D749" s="304"/>
      <c r="E749" s="304"/>
    </row>
    <row r="750" spans="1:5" ht="12.75" hidden="1" thickBot="1">
      <c r="A750" s="306" t="s">
        <v>48</v>
      </c>
      <c r="B750" s="304"/>
      <c r="C750" s="304"/>
      <c r="D750" s="304"/>
      <c r="E750" s="304"/>
    </row>
    <row r="751" spans="1:5" ht="12.75" hidden="1" thickBot="1">
      <c r="A751" s="303" t="s">
        <v>34</v>
      </c>
      <c r="B751" s="299">
        <f>B752+B753+B754+B755</f>
        <v>0</v>
      </c>
      <c r="C751" s="299">
        <f>C752+C753+C754+C755</f>
        <v>0</v>
      </c>
      <c r="D751" s="299">
        <f>D752+D753+D754+D755</f>
        <v>0</v>
      </c>
      <c r="E751" s="299">
        <f>E752+E753+E754+E755</f>
        <v>0</v>
      </c>
    </row>
    <row r="752" spans="1:5" ht="12.75" hidden="1" thickBot="1">
      <c r="A752" s="306" t="s">
        <v>41</v>
      </c>
      <c r="B752" s="299"/>
      <c r="C752" s="299"/>
      <c r="D752" s="299"/>
      <c r="E752" s="299"/>
    </row>
    <row r="753" spans="1:5" ht="12.75" hidden="1" thickBot="1">
      <c r="A753" s="306" t="s">
        <v>46</v>
      </c>
      <c r="B753" s="299"/>
      <c r="C753" s="299"/>
      <c r="D753" s="299"/>
      <c r="E753" s="299"/>
    </row>
    <row r="754" spans="1:5" ht="12.75" hidden="1" thickBot="1">
      <c r="A754" s="306" t="s">
        <v>47</v>
      </c>
      <c r="B754" s="299"/>
      <c r="C754" s="299"/>
      <c r="D754" s="299"/>
      <c r="E754" s="299"/>
    </row>
    <row r="755" spans="1:5" ht="12.75" hidden="1" thickBot="1">
      <c r="A755" s="306" t="s">
        <v>48</v>
      </c>
      <c r="B755" s="299"/>
      <c r="C755" s="299"/>
      <c r="D755" s="299"/>
      <c r="E755" s="299"/>
    </row>
    <row r="756" spans="1:5" ht="12.75" hidden="1" thickBot="1">
      <c r="A756" s="312" t="s">
        <v>334</v>
      </c>
      <c r="B756" s="299">
        <f>B746+B751</f>
        <v>0</v>
      </c>
      <c r="C756" s="299">
        <f>C746+C751</f>
        <v>0</v>
      </c>
      <c r="D756" s="299">
        <f>D746+D751</f>
        <v>0</v>
      </c>
      <c r="E756" s="299">
        <f>E746+E751</f>
        <v>0</v>
      </c>
    </row>
    <row r="757" spans="1:5" ht="12.75" thickBot="1">
      <c r="A757" s="313" t="s">
        <v>96</v>
      </c>
      <c r="B757" s="514" t="s">
        <v>642</v>
      </c>
      <c r="C757" s="515"/>
      <c r="D757" s="515"/>
      <c r="E757" s="516"/>
    </row>
    <row r="758" spans="1:5" ht="87.75" customHeight="1" thickBot="1">
      <c r="A758" s="290" t="s">
        <v>9</v>
      </c>
      <c r="B758" s="477" t="s">
        <v>643</v>
      </c>
      <c r="C758" s="478"/>
      <c r="D758" s="478"/>
      <c r="E758" s="479"/>
    </row>
    <row r="759" spans="1:5" ht="12.75" thickBot="1">
      <c r="A759" s="290" t="s">
        <v>14</v>
      </c>
      <c r="B759" s="480" t="s">
        <v>581</v>
      </c>
      <c r="C759" s="481"/>
      <c r="D759" s="481"/>
      <c r="E759" s="482"/>
    </row>
    <row r="760" spans="1:5" ht="12.75" customHeight="1">
      <c r="A760" s="488"/>
      <c r="B760" s="296">
        <v>2019</v>
      </c>
      <c r="C760" s="296">
        <v>2020</v>
      </c>
      <c r="D760" s="296">
        <v>2021</v>
      </c>
      <c r="E760" s="296">
        <v>2022</v>
      </c>
    </row>
    <row r="761" spans="1:5" ht="9" customHeight="1" thickBot="1">
      <c r="A761" s="489"/>
      <c r="B761" s="297" t="s">
        <v>5</v>
      </c>
      <c r="C761" s="297" t="s">
        <v>6</v>
      </c>
      <c r="D761" s="297" t="s">
        <v>6</v>
      </c>
      <c r="E761" s="297" t="s">
        <v>6</v>
      </c>
    </row>
    <row r="762" spans="1:5" ht="12.75" thickBot="1">
      <c r="A762" s="290" t="s">
        <v>8</v>
      </c>
      <c r="B762" s="172">
        <v>26</v>
      </c>
      <c r="C762" s="172">
        <v>26</v>
      </c>
      <c r="D762" s="172">
        <v>26</v>
      </c>
      <c r="E762" s="172">
        <v>26</v>
      </c>
    </row>
    <row r="763" spans="1:5" ht="12.75" thickBot="1">
      <c r="A763" s="290" t="s">
        <v>15</v>
      </c>
      <c r="B763" s="309">
        <v>33805</v>
      </c>
      <c r="C763" s="309">
        <f>C792</f>
        <v>21566</v>
      </c>
      <c r="D763" s="309">
        <f t="shared" ref="D763:E763" si="45">D792</f>
        <v>21566</v>
      </c>
      <c r="E763" s="309">
        <f t="shared" si="45"/>
        <v>21566</v>
      </c>
    </row>
    <row r="764" spans="1:5" ht="12.75" thickBot="1">
      <c r="A764" s="290" t="s">
        <v>23</v>
      </c>
      <c r="B764" s="172">
        <f>B763/B762</f>
        <v>1300.1923076923076</v>
      </c>
      <c r="C764" s="172">
        <f>C763/C762</f>
        <v>829.46153846153845</v>
      </c>
      <c r="D764" s="172">
        <f>D763/D762</f>
        <v>829.46153846153845</v>
      </c>
      <c r="E764" s="172">
        <f>E763/E762</f>
        <v>829.46153846153845</v>
      </c>
    </row>
    <row r="765" spans="1:5" ht="12.75" thickBot="1">
      <c r="A765" s="290" t="s">
        <v>16</v>
      </c>
      <c r="B765" s="301">
        <v>0</v>
      </c>
      <c r="C765" s="302">
        <f t="shared" ref="C765:E767" si="46">C762/B762-1</f>
        <v>0</v>
      </c>
      <c r="D765" s="302">
        <f t="shared" si="46"/>
        <v>0</v>
      </c>
      <c r="E765" s="302">
        <f t="shared" si="46"/>
        <v>0</v>
      </c>
    </row>
    <row r="766" spans="1:5" ht="12.75" thickBot="1">
      <c r="A766" s="290" t="s">
        <v>17</v>
      </c>
      <c r="B766" s="301">
        <v>0</v>
      </c>
      <c r="C766" s="302">
        <f t="shared" si="46"/>
        <v>-0.36204703446235764</v>
      </c>
      <c r="D766" s="302">
        <f t="shared" si="46"/>
        <v>0</v>
      </c>
      <c r="E766" s="302">
        <f t="shared" si="46"/>
        <v>0</v>
      </c>
    </row>
    <row r="767" spans="1:5" ht="12.75" thickBot="1">
      <c r="A767" s="290" t="s">
        <v>18</v>
      </c>
      <c r="B767" s="301">
        <v>0</v>
      </c>
      <c r="C767" s="302">
        <f t="shared" si="46"/>
        <v>-0.36204703446235764</v>
      </c>
      <c r="D767" s="302">
        <f t="shared" si="46"/>
        <v>0</v>
      </c>
      <c r="E767" s="302">
        <f t="shared" si="46"/>
        <v>0</v>
      </c>
    </row>
    <row r="768" spans="1:5" ht="24.75" customHeight="1" thickBot="1">
      <c r="A768" s="485" t="s">
        <v>644</v>
      </c>
      <c r="B768" s="486"/>
      <c r="C768" s="486"/>
      <c r="D768" s="486"/>
      <c r="E768" s="487"/>
    </row>
    <row r="769" spans="1:5" ht="12.75" customHeight="1">
      <c r="A769" s="488"/>
      <c r="B769" s="296">
        <v>2019</v>
      </c>
      <c r="C769" s="296">
        <v>2020</v>
      </c>
      <c r="D769" s="296">
        <v>2021</v>
      </c>
      <c r="E769" s="296">
        <v>2022</v>
      </c>
    </row>
    <row r="770" spans="1:5" ht="9" customHeight="1" thickBot="1">
      <c r="A770" s="489"/>
      <c r="B770" s="297" t="s">
        <v>5</v>
      </c>
      <c r="C770" s="297" t="s">
        <v>6</v>
      </c>
      <c r="D770" s="297" t="s">
        <v>6</v>
      </c>
      <c r="E770" s="297" t="s">
        <v>6</v>
      </c>
    </row>
    <row r="771" spans="1:5" ht="24.75" customHeight="1" thickBot="1">
      <c r="A771" s="303" t="s">
        <v>0</v>
      </c>
      <c r="B771" s="305">
        <v>16800</v>
      </c>
      <c r="C771" s="305">
        <f>C772</f>
        <v>18480</v>
      </c>
      <c r="D771" s="305">
        <f t="shared" ref="D771:E771" si="47">D772</f>
        <v>18480</v>
      </c>
      <c r="E771" s="305">
        <f t="shared" si="47"/>
        <v>18480</v>
      </c>
    </row>
    <row r="772" spans="1:5" ht="38.25" customHeight="1" thickBot="1">
      <c r="A772" s="306" t="s">
        <v>41</v>
      </c>
      <c r="B772" s="305">
        <v>16800</v>
      </c>
      <c r="C772" s="305">
        <v>18480</v>
      </c>
      <c r="D772" s="305">
        <v>18480</v>
      </c>
      <c r="E772" s="305">
        <v>18480</v>
      </c>
    </row>
    <row r="773" spans="1:5" ht="24.75" customHeight="1" thickBot="1">
      <c r="A773" s="306" t="s">
        <v>42</v>
      </c>
      <c r="B773" s="309"/>
      <c r="C773" s="307"/>
      <c r="D773" s="307"/>
      <c r="E773" s="307"/>
    </row>
    <row r="774" spans="1:5" ht="24.75" customHeight="1" thickBot="1">
      <c r="A774" s="303" t="s">
        <v>28</v>
      </c>
      <c r="B774" s="309">
        <v>2805</v>
      </c>
      <c r="C774" s="309">
        <f>C775</f>
        <v>3086</v>
      </c>
      <c r="D774" s="309">
        <f t="shared" ref="D774:E774" si="48">D775</f>
        <v>3086</v>
      </c>
      <c r="E774" s="309">
        <f t="shared" si="48"/>
        <v>3086</v>
      </c>
    </row>
    <row r="775" spans="1:5" ht="12.75" thickBot="1">
      <c r="A775" s="306" t="s">
        <v>41</v>
      </c>
      <c r="B775" s="309">
        <v>2805</v>
      </c>
      <c r="C775" s="309">
        <v>3086</v>
      </c>
      <c r="D775" s="309">
        <v>3086</v>
      </c>
      <c r="E775" s="309">
        <v>3086</v>
      </c>
    </row>
    <row r="776" spans="1:5" ht="12.75" thickBot="1">
      <c r="A776" s="306" t="s">
        <v>42</v>
      </c>
      <c r="B776" s="309"/>
      <c r="C776" s="305"/>
      <c r="D776" s="305"/>
      <c r="E776" s="305"/>
    </row>
    <row r="777" spans="1:5" ht="24.75" customHeight="1" thickBot="1">
      <c r="A777" s="303" t="s">
        <v>1</v>
      </c>
      <c r="B777" s="174">
        <v>14200</v>
      </c>
      <c r="C777" s="357">
        <v>0</v>
      </c>
      <c r="D777" s="174">
        <v>0</v>
      </c>
      <c r="E777" s="174">
        <v>0</v>
      </c>
    </row>
    <row r="778" spans="1:5" ht="12.75" thickBot="1">
      <c r="A778" s="306" t="s">
        <v>41</v>
      </c>
      <c r="B778" s="174">
        <v>14200</v>
      </c>
      <c r="C778" s="357">
        <v>0</v>
      </c>
      <c r="D778" s="174">
        <v>0</v>
      </c>
      <c r="E778" s="174">
        <v>0</v>
      </c>
    </row>
    <row r="779" spans="1:5" ht="12.75" thickBot="1">
      <c r="A779" s="306" t="s">
        <v>42</v>
      </c>
      <c r="B779" s="299"/>
      <c r="C779" s="304"/>
      <c r="D779" s="304"/>
      <c r="E779" s="304"/>
    </row>
    <row r="780" spans="1:5" ht="12.75" thickBot="1">
      <c r="A780" s="303" t="s">
        <v>2</v>
      </c>
      <c r="B780" s="299"/>
      <c r="C780" s="304"/>
      <c r="D780" s="304"/>
      <c r="E780" s="304"/>
    </row>
    <row r="781" spans="1:5" ht="12.75" thickBot="1">
      <c r="A781" s="306" t="s">
        <v>41</v>
      </c>
      <c r="B781" s="299"/>
      <c r="C781" s="304"/>
      <c r="D781" s="304"/>
      <c r="E781" s="304"/>
    </row>
    <row r="782" spans="1:5" ht="12.75" thickBot="1">
      <c r="A782" s="306" t="s">
        <v>42</v>
      </c>
      <c r="B782" s="299"/>
      <c r="C782" s="304"/>
      <c r="D782" s="304"/>
      <c r="E782" s="304"/>
    </row>
    <row r="783" spans="1:5" ht="12.75" thickBot="1">
      <c r="A783" s="303" t="s">
        <v>24</v>
      </c>
      <c r="B783" s="299"/>
      <c r="C783" s="304"/>
      <c r="D783" s="304"/>
      <c r="E783" s="304"/>
    </row>
    <row r="784" spans="1:5" ht="12.75" thickBot="1">
      <c r="A784" s="306" t="s">
        <v>41</v>
      </c>
      <c r="B784" s="299"/>
      <c r="C784" s="304"/>
      <c r="D784" s="304"/>
      <c r="E784" s="304"/>
    </row>
    <row r="785" spans="1:5" ht="12.75" thickBot="1">
      <c r="A785" s="306" t="s">
        <v>42</v>
      </c>
      <c r="B785" s="299"/>
      <c r="C785" s="304"/>
      <c r="D785" s="304"/>
      <c r="E785" s="304"/>
    </row>
    <row r="786" spans="1:5" ht="12.75" thickBot="1">
      <c r="A786" s="303" t="s">
        <v>25</v>
      </c>
      <c r="B786" s="299"/>
      <c r="C786" s="304"/>
      <c r="D786" s="304"/>
      <c r="E786" s="304"/>
    </row>
    <row r="787" spans="1:5" ht="12.75" thickBot="1">
      <c r="A787" s="306" t="s">
        <v>41</v>
      </c>
      <c r="B787" s="299"/>
      <c r="C787" s="304"/>
      <c r="D787" s="304"/>
      <c r="E787" s="304"/>
    </row>
    <row r="788" spans="1:5" ht="12.75" thickBot="1">
      <c r="A788" s="306" t="s">
        <v>42</v>
      </c>
      <c r="B788" s="299"/>
      <c r="C788" s="304"/>
      <c r="D788" s="304"/>
      <c r="E788" s="304"/>
    </row>
    <row r="789" spans="1:5" ht="24.75" thickBot="1">
      <c r="A789" s="303" t="s">
        <v>3</v>
      </c>
      <c r="B789" s="299"/>
      <c r="C789" s="304"/>
      <c r="D789" s="304"/>
      <c r="E789" s="304"/>
    </row>
    <row r="790" spans="1:5" ht="12.75" thickBot="1">
      <c r="A790" s="306" t="s">
        <v>41</v>
      </c>
      <c r="B790" s="299"/>
      <c r="C790" s="304"/>
      <c r="D790" s="304"/>
      <c r="E790" s="304"/>
    </row>
    <row r="791" spans="1:5" ht="12.75" thickBot="1">
      <c r="A791" s="306" t="s">
        <v>42</v>
      </c>
      <c r="B791" s="299"/>
      <c r="C791" s="304"/>
      <c r="D791" s="304"/>
      <c r="E791" s="304"/>
    </row>
    <row r="792" spans="1:5" ht="12.75" thickBot="1">
      <c r="A792" s="320" t="s">
        <v>455</v>
      </c>
      <c r="B792" s="299">
        <f>B789+B786+B783+B780+B777+B774+B771</f>
        <v>33805</v>
      </c>
      <c r="C792" s="299">
        <f>C789+C786+C783+C780+C777+C774+C771</f>
        <v>21566</v>
      </c>
      <c r="D792" s="299">
        <f>D789+D786+D783+D780+D777+D774+D771</f>
        <v>21566</v>
      </c>
      <c r="E792" s="299">
        <f>E789+E786+E783+E780+E777+E774+E771</f>
        <v>21566</v>
      </c>
    </row>
    <row r="793" spans="1:5" ht="17.25" customHeight="1" thickBot="1">
      <c r="A793" s="313" t="s">
        <v>32</v>
      </c>
      <c r="B793" s="314">
        <f>IF(B792-B763=0,0,"Error")</f>
        <v>0</v>
      </c>
      <c r="C793" s="314">
        <f>IF(C792-C763=0,0,"Error")</f>
        <v>0</v>
      </c>
      <c r="D793" s="314">
        <f>IF(D792-D763=0,0,"Error")</f>
        <v>0</v>
      </c>
      <c r="E793" s="314">
        <f>IF(E792-E763=0,0,"Error")</f>
        <v>0</v>
      </c>
    </row>
    <row r="794" spans="1:5" ht="12.75" thickBot="1">
      <c r="A794" s="493" t="s">
        <v>74</v>
      </c>
      <c r="B794" s="494"/>
      <c r="C794" s="494"/>
      <c r="D794" s="494"/>
      <c r="E794" s="495"/>
    </row>
    <row r="795" spans="1:5" ht="28.5" customHeight="1" thickBot="1">
      <c r="A795" s="511" t="s">
        <v>35</v>
      </c>
      <c r="B795" s="512"/>
      <c r="C795" s="512"/>
      <c r="D795" s="512"/>
      <c r="E795" s="513"/>
    </row>
    <row r="796" spans="1:5" ht="19.5" customHeight="1" thickBot="1">
      <c r="A796" s="295" t="s">
        <v>91</v>
      </c>
      <c r="B796" s="496" t="s">
        <v>645</v>
      </c>
      <c r="C796" s="497"/>
      <c r="D796" s="491"/>
      <c r="E796" s="492"/>
    </row>
    <row r="797" spans="1:5" ht="60" customHeight="1" thickBot="1">
      <c r="A797" s="295" t="s">
        <v>95</v>
      </c>
      <c r="B797" s="332" t="s">
        <v>646</v>
      </c>
      <c r="C797" s="321" t="s">
        <v>43</v>
      </c>
      <c r="D797" s="491" t="s">
        <v>647</v>
      </c>
      <c r="E797" s="492"/>
    </row>
    <row r="798" spans="1:5" ht="12.75" thickBot="1">
      <c r="A798" s="322"/>
      <c r="B798" s="490"/>
      <c r="C798" s="498"/>
      <c r="D798" s="491"/>
      <c r="E798" s="492"/>
    </row>
    <row r="799" spans="1:5" ht="17.25" customHeight="1" thickBot="1">
      <c r="A799" s="290" t="s">
        <v>9</v>
      </c>
      <c r="B799" s="477" t="s">
        <v>648</v>
      </c>
      <c r="C799" s="478"/>
      <c r="D799" s="478"/>
      <c r="E799" s="479"/>
    </row>
    <row r="800" spans="1:5" ht="12.75" thickBot="1">
      <c r="A800" s="290" t="s">
        <v>14</v>
      </c>
      <c r="B800" s="480" t="s">
        <v>649</v>
      </c>
      <c r="C800" s="481"/>
      <c r="D800" s="481"/>
      <c r="E800" s="482"/>
    </row>
    <row r="801" spans="1:5" ht="12.75" customHeight="1">
      <c r="A801" s="473"/>
      <c r="B801" s="170">
        <v>2019</v>
      </c>
      <c r="C801" s="170">
        <v>2020</v>
      </c>
      <c r="D801" s="170">
        <v>2021</v>
      </c>
      <c r="E801" s="170">
        <v>2022</v>
      </c>
    </row>
    <row r="802" spans="1:5" ht="9" customHeight="1" thickBot="1">
      <c r="A802" s="474"/>
      <c r="B802" s="171" t="s">
        <v>5</v>
      </c>
      <c r="C802" s="171" t="s">
        <v>6</v>
      </c>
      <c r="D802" s="171" t="s">
        <v>6</v>
      </c>
      <c r="E802" s="171" t="s">
        <v>6</v>
      </c>
    </row>
    <row r="803" spans="1:5" ht="12.75" thickBot="1">
      <c r="A803" s="386" t="s">
        <v>8</v>
      </c>
      <c r="B803" s="172">
        <v>1</v>
      </c>
      <c r="C803" s="172">
        <v>3</v>
      </c>
      <c r="D803" s="172">
        <v>1</v>
      </c>
      <c r="E803" s="172">
        <v>1</v>
      </c>
    </row>
    <row r="804" spans="1:5" ht="12.75" thickBot="1">
      <c r="A804" s="386" t="s">
        <v>15</v>
      </c>
      <c r="B804" s="336">
        <v>130000</v>
      </c>
      <c r="C804" s="336">
        <f>C817</f>
        <v>17150</v>
      </c>
      <c r="D804" s="345">
        <v>20000</v>
      </c>
      <c r="E804" s="345">
        <v>20000</v>
      </c>
    </row>
    <row r="805" spans="1:5" ht="12.75" thickBot="1">
      <c r="A805" s="386" t="s">
        <v>23</v>
      </c>
      <c r="B805" s="777">
        <f>B804/B803</f>
        <v>130000</v>
      </c>
      <c r="C805" s="777">
        <f t="shared" ref="C805:E805" si="49">C804/C803</f>
        <v>5716.666666666667</v>
      </c>
      <c r="D805" s="777">
        <f t="shared" si="49"/>
        <v>20000</v>
      </c>
      <c r="E805" s="777">
        <f t="shared" si="49"/>
        <v>20000</v>
      </c>
    </row>
    <row r="806" spans="1:5" ht="12.75" thickBot="1">
      <c r="A806" s="386" t="s">
        <v>16</v>
      </c>
      <c r="B806" s="788">
        <f>C806</f>
        <v>2</v>
      </c>
      <c r="C806" s="173">
        <f t="shared" ref="C806:E808" si="50">C803/B803-1</f>
        <v>2</v>
      </c>
      <c r="D806" s="173">
        <f t="shared" si="50"/>
        <v>-0.66666666666666674</v>
      </c>
      <c r="E806" s="173">
        <f t="shared" si="50"/>
        <v>0</v>
      </c>
    </row>
    <row r="807" spans="1:5" ht="12.75" thickBot="1">
      <c r="A807" s="386" t="s">
        <v>17</v>
      </c>
      <c r="B807" s="788">
        <f t="shared" ref="B807:B808" si="51">C807</f>
        <v>-0.86807692307692308</v>
      </c>
      <c r="C807" s="173">
        <f t="shared" si="50"/>
        <v>-0.86807692307692308</v>
      </c>
      <c r="D807" s="173">
        <f t="shared" si="50"/>
        <v>0.16618075801749277</v>
      </c>
      <c r="E807" s="173">
        <f t="shared" si="50"/>
        <v>0</v>
      </c>
    </row>
    <row r="808" spans="1:5" ht="12.75" thickBot="1">
      <c r="A808" s="386" t="s">
        <v>18</v>
      </c>
      <c r="B808" s="788">
        <f t="shared" si="51"/>
        <v>-0.95602564102564103</v>
      </c>
      <c r="C808" s="173">
        <f t="shared" si="50"/>
        <v>-0.95602564102564103</v>
      </c>
      <c r="D808" s="173">
        <f t="shared" si="50"/>
        <v>2.4985422740524781</v>
      </c>
      <c r="E808" s="173">
        <f t="shared" si="50"/>
        <v>0</v>
      </c>
    </row>
    <row r="809" spans="1:5" ht="12.75" thickBot="1">
      <c r="A809" s="502" t="s">
        <v>650</v>
      </c>
      <c r="B809" s="503"/>
      <c r="C809" s="503"/>
      <c r="D809" s="503"/>
      <c r="E809" s="504"/>
    </row>
    <row r="810" spans="1:5" ht="12.75" customHeight="1">
      <c r="A810" s="473"/>
      <c r="B810" s="170">
        <v>2019</v>
      </c>
      <c r="C810" s="170">
        <v>2020</v>
      </c>
      <c r="D810" s="170">
        <v>2021</v>
      </c>
      <c r="E810" s="170">
        <v>2022</v>
      </c>
    </row>
    <row r="811" spans="1:5" ht="9" customHeight="1" thickBot="1">
      <c r="A811" s="474"/>
      <c r="B811" s="171" t="s">
        <v>5</v>
      </c>
      <c r="C811" s="171" t="s">
        <v>6</v>
      </c>
      <c r="D811" s="171" t="s">
        <v>6</v>
      </c>
      <c r="E811" s="171" t="s">
        <v>6</v>
      </c>
    </row>
    <row r="812" spans="1:5" ht="12.75" thickBot="1">
      <c r="A812" s="316" t="s">
        <v>33</v>
      </c>
      <c r="B812" s="305">
        <f>B813+B814+B815+B816</f>
        <v>0</v>
      </c>
      <c r="C812" s="305">
        <f>C813+C814+C815+C816</f>
        <v>0</v>
      </c>
      <c r="D812" s="305">
        <f>D813+D814+D815+D816</f>
        <v>0</v>
      </c>
      <c r="E812" s="305">
        <f>E813+E814+E815+E816</f>
        <v>0</v>
      </c>
    </row>
    <row r="813" spans="1:5" ht="12.75" thickBot="1">
      <c r="A813" s="317" t="s">
        <v>41</v>
      </c>
      <c r="B813" s="305"/>
      <c r="C813" s="305"/>
      <c r="D813" s="305"/>
      <c r="E813" s="305"/>
    </row>
    <row r="814" spans="1:5" ht="12.75" thickBot="1">
      <c r="A814" s="317" t="s">
        <v>46</v>
      </c>
      <c r="B814" s="305"/>
      <c r="C814" s="305"/>
      <c r="D814" s="305"/>
      <c r="E814" s="305"/>
    </row>
    <row r="815" spans="1:5" ht="12.75" thickBot="1">
      <c r="A815" s="317" t="s">
        <v>47</v>
      </c>
      <c r="B815" s="305"/>
      <c r="C815" s="305"/>
      <c r="D815" s="305"/>
      <c r="E815" s="305"/>
    </row>
    <row r="816" spans="1:5" ht="12.75" thickBot="1">
      <c r="A816" s="317" t="s">
        <v>48</v>
      </c>
      <c r="B816" s="305"/>
      <c r="C816" s="305"/>
      <c r="D816" s="305"/>
      <c r="E816" s="305"/>
    </row>
    <row r="817" spans="1:5" ht="12.75" thickBot="1">
      <c r="A817" s="316" t="s">
        <v>34</v>
      </c>
      <c r="B817" s="336">
        <f>B818</f>
        <v>130000</v>
      </c>
      <c r="C817" s="336">
        <f t="shared" ref="C817:E817" si="52">C818</f>
        <v>17150</v>
      </c>
      <c r="D817" s="336">
        <f t="shared" si="52"/>
        <v>20000</v>
      </c>
      <c r="E817" s="336">
        <f t="shared" si="52"/>
        <v>20000</v>
      </c>
    </row>
    <row r="818" spans="1:5" ht="12.75" thickBot="1">
      <c r="A818" s="317" t="s">
        <v>41</v>
      </c>
      <c r="B818" s="336">
        <v>130000</v>
      </c>
      <c r="C818" s="336">
        <v>17150</v>
      </c>
      <c r="D818" s="345">
        <v>20000</v>
      </c>
      <c r="E818" s="345">
        <v>20000</v>
      </c>
    </row>
    <row r="819" spans="1:5" ht="12.75" thickBot="1">
      <c r="A819" s="317" t="s">
        <v>46</v>
      </c>
      <c r="B819" s="309"/>
      <c r="C819" s="305"/>
      <c r="D819" s="305"/>
      <c r="E819" s="305"/>
    </row>
    <row r="820" spans="1:5" ht="12.75" thickBot="1">
      <c r="A820" s="317" t="s">
        <v>47</v>
      </c>
      <c r="B820" s="309"/>
      <c r="C820" s="305"/>
      <c r="D820" s="305"/>
      <c r="E820" s="305"/>
    </row>
    <row r="821" spans="1:5" ht="12.75" thickBot="1">
      <c r="A821" s="317" t="s">
        <v>48</v>
      </c>
      <c r="B821" s="309"/>
      <c r="C821" s="305"/>
      <c r="D821" s="305"/>
      <c r="E821" s="305"/>
    </row>
    <row r="822" spans="1:5" s="343" customFormat="1" ht="26.25" customHeight="1" thickBot="1">
      <c r="A822" s="360" t="s">
        <v>422</v>
      </c>
      <c r="B822" s="309">
        <f>B812+B817</f>
        <v>130000</v>
      </c>
      <c r="C822" s="309">
        <f>C812+C817</f>
        <v>17150</v>
      </c>
      <c r="D822" s="309">
        <f>D812+D817</f>
        <v>20000</v>
      </c>
      <c r="E822" s="309">
        <f>E812+E817</f>
        <v>20000</v>
      </c>
    </row>
    <row r="823" spans="1:5" ht="60.75" thickBot="1">
      <c r="A823" s="339" t="s">
        <v>94</v>
      </c>
      <c r="B823" s="332" t="s">
        <v>651</v>
      </c>
      <c r="C823" s="340" t="s">
        <v>43</v>
      </c>
      <c r="D823" s="341"/>
      <c r="E823" s="342"/>
    </row>
    <row r="824" spans="1:5" ht="12.75" thickBot="1">
      <c r="A824" s="386" t="s">
        <v>9</v>
      </c>
      <c r="B824" s="505" t="s">
        <v>652</v>
      </c>
      <c r="C824" s="506"/>
      <c r="D824" s="506"/>
      <c r="E824" s="507"/>
    </row>
    <row r="825" spans="1:5" ht="12.75" thickBot="1">
      <c r="A825" s="386" t="s">
        <v>14</v>
      </c>
      <c r="B825" s="508" t="s">
        <v>409</v>
      </c>
      <c r="C825" s="509"/>
      <c r="D825" s="509"/>
      <c r="E825" s="510"/>
    </row>
    <row r="826" spans="1:5">
      <c r="A826" s="473"/>
      <c r="B826" s="170">
        <v>2019</v>
      </c>
      <c r="C826" s="170">
        <v>2020</v>
      </c>
      <c r="D826" s="170">
        <v>2021</v>
      </c>
      <c r="E826" s="170">
        <v>2022</v>
      </c>
    </row>
    <row r="827" spans="1:5" ht="12.75" thickBot="1">
      <c r="A827" s="474"/>
      <c r="B827" s="171" t="s">
        <v>5</v>
      </c>
      <c r="C827" s="171" t="s">
        <v>6</v>
      </c>
      <c r="D827" s="171" t="s">
        <v>6</v>
      </c>
      <c r="E827" s="171" t="s">
        <v>6</v>
      </c>
    </row>
    <row r="828" spans="1:5" ht="12.75" thickBot="1">
      <c r="A828" s="386" t="s">
        <v>8</v>
      </c>
      <c r="B828" s="344">
        <v>0</v>
      </c>
      <c r="C828" s="361">
        <v>3</v>
      </c>
      <c r="D828" s="175"/>
      <c r="E828" s="384"/>
    </row>
    <row r="829" spans="1:5" ht="12.75" thickBot="1">
      <c r="A829" s="386" t="s">
        <v>15</v>
      </c>
      <c r="B829" s="344">
        <v>0</v>
      </c>
      <c r="C829" s="361">
        <f>C842</f>
        <v>20000</v>
      </c>
      <c r="D829" s="345"/>
      <c r="E829" s="346">
        <v>0</v>
      </c>
    </row>
    <row r="830" spans="1:5" ht="12.75" thickBot="1">
      <c r="A830" s="386" t="s">
        <v>23</v>
      </c>
      <c r="B830" s="344" t="e">
        <f>B829/B828</f>
        <v>#DIV/0!</v>
      </c>
      <c r="C830" s="347">
        <f t="shared" ref="C830:E830" si="53">C829/C828</f>
        <v>6666.666666666667</v>
      </c>
      <c r="D830" s="347" t="e">
        <f t="shared" si="53"/>
        <v>#DIV/0!</v>
      </c>
      <c r="E830" s="344" t="e">
        <f t="shared" si="53"/>
        <v>#DIV/0!</v>
      </c>
    </row>
    <row r="831" spans="1:5" ht="12.75" thickBot="1">
      <c r="A831" s="386" t="s">
        <v>16</v>
      </c>
      <c r="B831" s="384">
        <v>0</v>
      </c>
      <c r="C831" s="173" t="e">
        <f t="shared" ref="C831:E833" si="54">C828/B828-1</f>
        <v>#DIV/0!</v>
      </c>
      <c r="D831" s="173">
        <f t="shared" si="54"/>
        <v>-1</v>
      </c>
      <c r="E831" s="173" t="e">
        <f t="shared" si="54"/>
        <v>#DIV/0!</v>
      </c>
    </row>
    <row r="832" spans="1:5" ht="12.75" thickBot="1">
      <c r="A832" s="386" t="s">
        <v>17</v>
      </c>
      <c r="B832" s="348">
        <v>3.3444816053511683E-3</v>
      </c>
      <c r="C832" s="173" t="e">
        <f t="shared" si="54"/>
        <v>#DIV/0!</v>
      </c>
      <c r="D832" s="173">
        <f t="shared" si="54"/>
        <v>-1</v>
      </c>
      <c r="E832" s="173" t="e">
        <f t="shared" si="54"/>
        <v>#DIV/0!</v>
      </c>
    </row>
    <row r="833" spans="1:5" ht="12.75" thickBot="1">
      <c r="A833" s="386" t="s">
        <v>18</v>
      </c>
      <c r="B833" s="348">
        <v>3.3444816053511683E-3</v>
      </c>
      <c r="C833" s="173" t="e">
        <f t="shared" si="54"/>
        <v>#DIV/0!</v>
      </c>
      <c r="D833" s="173" t="e">
        <f t="shared" si="54"/>
        <v>#DIV/0!</v>
      </c>
      <c r="E833" s="173" t="e">
        <f t="shared" si="54"/>
        <v>#DIV/0!</v>
      </c>
    </row>
    <row r="834" spans="1:5" ht="12.75" thickBot="1">
      <c r="A834" s="502" t="s">
        <v>653</v>
      </c>
      <c r="B834" s="503"/>
      <c r="C834" s="503"/>
      <c r="D834" s="503"/>
      <c r="E834" s="504"/>
    </row>
    <row r="835" spans="1:5">
      <c r="A835" s="473"/>
      <c r="B835" s="170">
        <v>2019</v>
      </c>
      <c r="C835" s="170">
        <v>2019</v>
      </c>
      <c r="D835" s="170">
        <v>2020</v>
      </c>
      <c r="E835" s="170">
        <v>2021</v>
      </c>
    </row>
    <row r="836" spans="1:5" ht="12.75" thickBot="1">
      <c r="A836" s="474"/>
      <c r="B836" s="171" t="s">
        <v>5</v>
      </c>
      <c r="C836" s="171" t="s">
        <v>6</v>
      </c>
      <c r="D836" s="171" t="s">
        <v>6</v>
      </c>
      <c r="E836" s="171" t="s">
        <v>6</v>
      </c>
    </row>
    <row r="837" spans="1:5" ht="12.75" thickBot="1">
      <c r="A837" s="316" t="s">
        <v>33</v>
      </c>
      <c r="B837" s="305">
        <f>B838+B839+B840+B841</f>
        <v>0</v>
      </c>
      <c r="C837" s="305">
        <f>C838+C839+C840+C841</f>
        <v>0</v>
      </c>
      <c r="D837" s="305">
        <f>D838+D839+D840+D841</f>
        <v>0</v>
      </c>
      <c r="E837" s="305">
        <f>E838+E839+E840+E841</f>
        <v>0</v>
      </c>
    </row>
    <row r="838" spans="1:5" ht="12.75" thickBot="1">
      <c r="A838" s="317" t="s">
        <v>41</v>
      </c>
      <c r="B838" s="305"/>
      <c r="C838" s="305"/>
      <c r="D838" s="305"/>
      <c r="E838" s="305"/>
    </row>
    <row r="839" spans="1:5" ht="12.75" thickBot="1">
      <c r="A839" s="317" t="s">
        <v>46</v>
      </c>
      <c r="B839" s="305"/>
      <c r="C839" s="305"/>
      <c r="D839" s="305"/>
      <c r="E839" s="305"/>
    </row>
    <row r="840" spans="1:5" ht="12.75" thickBot="1">
      <c r="A840" s="317" t="s">
        <v>47</v>
      </c>
      <c r="B840" s="305"/>
      <c r="C840" s="305"/>
      <c r="D840" s="305"/>
      <c r="E840" s="305"/>
    </row>
    <row r="841" spans="1:5" ht="12.75" thickBot="1">
      <c r="A841" s="317" t="s">
        <v>48</v>
      </c>
      <c r="B841" s="305"/>
      <c r="C841" s="305"/>
      <c r="D841" s="305"/>
      <c r="E841" s="305"/>
    </row>
    <row r="842" spans="1:5" ht="12.75" thickBot="1">
      <c r="A842" s="316" t="s">
        <v>34</v>
      </c>
      <c r="B842" s="336"/>
      <c r="C842" s="336">
        <f>C843</f>
        <v>20000</v>
      </c>
      <c r="D842" s="336"/>
      <c r="E842" s="336"/>
    </row>
    <row r="843" spans="1:5" ht="12.75" thickBot="1">
      <c r="A843" s="317" t="s">
        <v>41</v>
      </c>
      <c r="B843" s="336"/>
      <c r="C843" s="345">
        <v>20000</v>
      </c>
      <c r="D843" s="345"/>
      <c r="E843" s="309"/>
    </row>
    <row r="844" spans="1:5" ht="12.75" thickBot="1">
      <c r="A844" s="317" t="s">
        <v>46</v>
      </c>
      <c r="B844" s="309"/>
      <c r="C844" s="309"/>
      <c r="D844" s="309"/>
      <c r="E844" s="309"/>
    </row>
    <row r="845" spans="1:5" ht="12.75" thickBot="1">
      <c r="A845" s="317" t="s">
        <v>47</v>
      </c>
      <c r="B845" s="309"/>
      <c r="C845" s="309"/>
      <c r="D845" s="309"/>
      <c r="E845" s="309"/>
    </row>
    <row r="846" spans="1:5" ht="12.75" thickBot="1">
      <c r="A846" s="317" t="s">
        <v>48</v>
      </c>
      <c r="B846" s="309"/>
      <c r="C846" s="309"/>
      <c r="D846" s="309"/>
      <c r="E846" s="309"/>
    </row>
    <row r="847" spans="1:5" ht="12.75" thickBot="1">
      <c r="A847" s="780" t="s">
        <v>405</v>
      </c>
      <c r="B847" s="309">
        <f>B837+B842</f>
        <v>0</v>
      </c>
      <c r="C847" s="309">
        <f>C837+C842</f>
        <v>20000</v>
      </c>
      <c r="D847" s="309">
        <f>D837+D842</f>
        <v>0</v>
      </c>
      <c r="E847" s="309">
        <f>E837+E842</f>
        <v>0</v>
      </c>
    </row>
    <row r="848" spans="1:5" ht="12.75" thickBot="1">
      <c r="A848" s="315" t="s">
        <v>32</v>
      </c>
      <c r="B848" s="356">
        <f>B829-B847</f>
        <v>0</v>
      </c>
      <c r="C848" s="356">
        <f t="shared" ref="C848:E848" si="55">C829-C847</f>
        <v>0</v>
      </c>
      <c r="D848" s="356">
        <f t="shared" si="55"/>
        <v>0</v>
      </c>
      <c r="E848" s="356">
        <f t="shared" si="55"/>
        <v>0</v>
      </c>
    </row>
    <row r="849" spans="1:5" ht="60.75" thickBot="1">
      <c r="A849" s="339" t="s">
        <v>93</v>
      </c>
      <c r="B849" s="789" t="s">
        <v>654</v>
      </c>
      <c r="C849" s="372" t="s">
        <v>43</v>
      </c>
      <c r="D849" s="483"/>
      <c r="E849" s="484"/>
    </row>
    <row r="850" spans="1:5" ht="12.75" thickBot="1">
      <c r="A850" s="386" t="s">
        <v>9</v>
      </c>
      <c r="B850" s="505" t="s">
        <v>655</v>
      </c>
      <c r="C850" s="506"/>
      <c r="D850" s="506"/>
      <c r="E850" s="507"/>
    </row>
    <row r="851" spans="1:5" ht="12.75" thickBot="1">
      <c r="A851" s="386" t="s">
        <v>14</v>
      </c>
      <c r="B851" s="517"/>
      <c r="C851" s="518"/>
      <c r="D851" s="518"/>
      <c r="E851" s="519"/>
    </row>
    <row r="852" spans="1:5">
      <c r="A852" s="473"/>
      <c r="B852" s="170">
        <v>2019</v>
      </c>
      <c r="C852" s="170">
        <v>2020</v>
      </c>
      <c r="D852" s="170">
        <v>2021</v>
      </c>
      <c r="E852" s="170">
        <v>2022</v>
      </c>
    </row>
    <row r="853" spans="1:5" ht="12.75" thickBot="1">
      <c r="A853" s="474"/>
      <c r="B853" s="171" t="s">
        <v>6</v>
      </c>
      <c r="C853" s="171" t="s">
        <v>6</v>
      </c>
      <c r="D853" s="171" t="s">
        <v>6</v>
      </c>
      <c r="E853" s="171" t="s">
        <v>6</v>
      </c>
    </row>
    <row r="854" spans="1:5" ht="12.75" thickBot="1">
      <c r="A854" s="386" t="s">
        <v>8</v>
      </c>
      <c r="B854" s="172"/>
      <c r="C854" s="172">
        <v>1</v>
      </c>
      <c r="D854" s="172">
        <v>0</v>
      </c>
      <c r="E854" s="172">
        <v>0</v>
      </c>
    </row>
    <row r="855" spans="1:5" ht="12.75" thickBot="1">
      <c r="A855" s="386" t="s">
        <v>15</v>
      </c>
      <c r="B855" s="172"/>
      <c r="C855" s="172">
        <f>C868</f>
        <v>15000</v>
      </c>
      <c r="D855" s="172"/>
      <c r="E855" s="172">
        <v>0</v>
      </c>
    </row>
    <row r="856" spans="1:5" ht="12.75" thickBot="1">
      <c r="A856" s="386" t="s">
        <v>23</v>
      </c>
      <c r="B856" s="172" t="e">
        <f>B855/B854</f>
        <v>#DIV/0!</v>
      </c>
      <c r="C856" s="172">
        <f>C855/C854</f>
        <v>15000</v>
      </c>
      <c r="D856" s="172" t="e">
        <f>D855/D854</f>
        <v>#DIV/0!</v>
      </c>
      <c r="E856" s="172" t="e">
        <f>E855/E854</f>
        <v>#DIV/0!</v>
      </c>
    </row>
    <row r="857" spans="1:5" ht="12.75" thickBot="1">
      <c r="A857" s="386" t="s">
        <v>16</v>
      </c>
      <c r="B857" s="384" t="s">
        <v>22</v>
      </c>
      <c r="C857" s="173" t="e">
        <f t="shared" ref="C857:E859" si="56">C854/B854-1</f>
        <v>#DIV/0!</v>
      </c>
      <c r="D857" s="173">
        <f t="shared" si="56"/>
        <v>-1</v>
      </c>
      <c r="E857" s="173" t="e">
        <f t="shared" si="56"/>
        <v>#DIV/0!</v>
      </c>
    </row>
    <row r="858" spans="1:5" ht="12.75" thickBot="1">
      <c r="A858" s="386" t="s">
        <v>17</v>
      </c>
      <c r="B858" s="384" t="s">
        <v>22</v>
      </c>
      <c r="C858" s="173" t="e">
        <f t="shared" si="56"/>
        <v>#DIV/0!</v>
      </c>
      <c r="D858" s="173">
        <f t="shared" si="56"/>
        <v>-1</v>
      </c>
      <c r="E858" s="173" t="e">
        <f t="shared" si="56"/>
        <v>#DIV/0!</v>
      </c>
    </row>
    <row r="859" spans="1:5" ht="12.75" thickBot="1">
      <c r="A859" s="386" t="s">
        <v>18</v>
      </c>
      <c r="B859" s="384" t="s">
        <v>22</v>
      </c>
      <c r="C859" s="173" t="e">
        <f t="shared" si="56"/>
        <v>#DIV/0!</v>
      </c>
      <c r="D859" s="173" t="e">
        <f t="shared" si="56"/>
        <v>#DIV/0!</v>
      </c>
      <c r="E859" s="173" t="e">
        <f t="shared" si="56"/>
        <v>#DIV/0!</v>
      </c>
    </row>
    <row r="860" spans="1:5" ht="12.75" thickBot="1">
      <c r="A860" s="502" t="s">
        <v>656</v>
      </c>
      <c r="B860" s="503"/>
      <c r="C860" s="503"/>
      <c r="D860" s="503"/>
      <c r="E860" s="504"/>
    </row>
    <row r="861" spans="1:5">
      <c r="A861" s="473"/>
      <c r="B861" s="170">
        <v>2019</v>
      </c>
      <c r="C861" s="170">
        <v>2020</v>
      </c>
      <c r="D861" s="170">
        <v>2021</v>
      </c>
      <c r="E861" s="170">
        <v>2022</v>
      </c>
    </row>
    <row r="862" spans="1:5" ht="12.75" thickBot="1">
      <c r="A862" s="474"/>
      <c r="B862" s="171" t="s">
        <v>6</v>
      </c>
      <c r="C862" s="171" t="s">
        <v>6</v>
      </c>
      <c r="D862" s="171" t="s">
        <v>6</v>
      </c>
      <c r="E862" s="171" t="s">
        <v>6</v>
      </c>
    </row>
    <row r="863" spans="1:5" ht="12.75" thickBot="1">
      <c r="A863" s="316" t="s">
        <v>33</v>
      </c>
      <c r="B863" s="305">
        <f>B864+B865+B866+B867</f>
        <v>0</v>
      </c>
      <c r="C863" s="305">
        <f>C864+C865+C866+C867</f>
        <v>0</v>
      </c>
      <c r="D863" s="305">
        <f>D864+D865+D866+D867</f>
        <v>0</v>
      </c>
      <c r="E863" s="305">
        <f>E864+E865+E866+E867</f>
        <v>0</v>
      </c>
    </row>
    <row r="864" spans="1:5" ht="12.75" thickBot="1">
      <c r="A864" s="317" t="s">
        <v>41</v>
      </c>
      <c r="B864" s="305"/>
      <c r="C864" s="305"/>
      <c r="D864" s="305"/>
      <c r="E864" s="305"/>
    </row>
    <row r="865" spans="1:5" ht="12.75" thickBot="1">
      <c r="A865" s="317" t="s">
        <v>46</v>
      </c>
      <c r="B865" s="305"/>
      <c r="C865" s="305"/>
      <c r="D865" s="305"/>
      <c r="E865" s="305"/>
    </row>
    <row r="866" spans="1:5" ht="12.75" thickBot="1">
      <c r="A866" s="317" t="s">
        <v>47</v>
      </c>
      <c r="B866" s="305"/>
      <c r="C866" s="305"/>
      <c r="D866" s="305"/>
      <c r="E866" s="305"/>
    </row>
    <row r="867" spans="1:5" ht="12.75" thickBot="1">
      <c r="A867" s="317" t="s">
        <v>48</v>
      </c>
      <c r="B867" s="305"/>
      <c r="C867" s="305"/>
      <c r="D867" s="305"/>
      <c r="E867" s="305"/>
    </row>
    <row r="868" spans="1:5" ht="12.75" thickBot="1">
      <c r="A868" s="316" t="s">
        <v>34</v>
      </c>
      <c r="B868" s="309"/>
      <c r="C868" s="309">
        <f>C869</f>
        <v>15000</v>
      </c>
      <c r="D868" s="309"/>
      <c r="E868" s="309">
        <f>E869+E870+E871+E872</f>
        <v>0</v>
      </c>
    </row>
    <row r="869" spans="1:5" ht="12.75" thickBot="1">
      <c r="A869" s="317" t="s">
        <v>41</v>
      </c>
      <c r="B869" s="309"/>
      <c r="C869" s="305">
        <v>15000</v>
      </c>
      <c r="D869" s="305"/>
      <c r="E869" s="305"/>
    </row>
    <row r="870" spans="1:5" ht="12.75" thickBot="1">
      <c r="A870" s="317" t="s">
        <v>46</v>
      </c>
      <c r="B870" s="309"/>
      <c r="C870" s="305"/>
      <c r="D870" s="305"/>
      <c r="E870" s="305"/>
    </row>
    <row r="871" spans="1:5" ht="12.75" thickBot="1">
      <c r="A871" s="317" t="s">
        <v>47</v>
      </c>
      <c r="B871" s="309"/>
      <c r="C871" s="305"/>
      <c r="D871" s="305"/>
      <c r="E871" s="305"/>
    </row>
    <row r="872" spans="1:5" ht="12.75" thickBot="1">
      <c r="A872" s="317" t="s">
        <v>48</v>
      </c>
      <c r="B872" s="309"/>
      <c r="C872" s="305"/>
      <c r="D872" s="305"/>
      <c r="E872" s="305"/>
    </row>
    <row r="873" spans="1:5" ht="12.75" thickBot="1">
      <c r="A873" s="360" t="s">
        <v>410</v>
      </c>
      <c r="B873" s="309">
        <f>B863+B868</f>
        <v>0</v>
      </c>
      <c r="C873" s="309">
        <f>C863+C868</f>
        <v>15000</v>
      </c>
      <c r="D873" s="309">
        <f>D863+D868</f>
        <v>0</v>
      </c>
      <c r="E873" s="309">
        <f>E863+E868</f>
        <v>0</v>
      </c>
    </row>
    <row r="874" spans="1:5" ht="12.75" thickBot="1">
      <c r="A874" s="315" t="s">
        <v>619</v>
      </c>
      <c r="B874" s="356">
        <f>B868-B855</f>
        <v>0</v>
      </c>
      <c r="C874" s="356">
        <f>C868-C855</f>
        <v>0</v>
      </c>
      <c r="D874" s="356">
        <f>D868-D855</f>
        <v>0</v>
      </c>
      <c r="E874" s="356">
        <f>E868-E855</f>
        <v>0</v>
      </c>
    </row>
    <row r="875" spans="1:5" ht="108.75" thickBot="1">
      <c r="A875" s="339" t="s">
        <v>411</v>
      </c>
      <c r="B875" s="789" t="s">
        <v>657</v>
      </c>
      <c r="C875" s="372" t="s">
        <v>43</v>
      </c>
      <c r="D875" s="483"/>
      <c r="E875" s="484"/>
    </row>
    <row r="876" spans="1:5" ht="12.75" thickBot="1">
      <c r="A876" s="386" t="s">
        <v>9</v>
      </c>
      <c r="B876" s="505" t="s">
        <v>658</v>
      </c>
      <c r="C876" s="506"/>
      <c r="D876" s="506"/>
      <c r="E876" s="507"/>
    </row>
    <row r="877" spans="1:5" ht="12.75" thickBot="1">
      <c r="A877" s="386" t="s">
        <v>14</v>
      </c>
      <c r="B877" s="517"/>
      <c r="C877" s="518"/>
      <c r="D877" s="518"/>
      <c r="E877" s="519"/>
    </row>
    <row r="878" spans="1:5">
      <c r="A878" s="473"/>
      <c r="B878" s="170">
        <v>2019</v>
      </c>
      <c r="C878" s="170">
        <v>2020</v>
      </c>
      <c r="D878" s="170">
        <v>2021</v>
      </c>
      <c r="E878" s="170">
        <v>2022</v>
      </c>
    </row>
    <row r="879" spans="1:5" ht="12.75" thickBot="1">
      <c r="A879" s="474"/>
      <c r="B879" s="171" t="s">
        <v>6</v>
      </c>
      <c r="C879" s="171" t="s">
        <v>6</v>
      </c>
      <c r="D879" s="171" t="s">
        <v>6</v>
      </c>
      <c r="E879" s="171" t="s">
        <v>6</v>
      </c>
    </row>
    <row r="880" spans="1:5" ht="12.75" thickBot="1">
      <c r="A880" s="386" t="s">
        <v>8</v>
      </c>
      <c r="B880" s="172"/>
      <c r="C880" s="172">
        <v>1</v>
      </c>
      <c r="D880" s="172">
        <v>0</v>
      </c>
      <c r="E880" s="172">
        <v>0</v>
      </c>
    </row>
    <row r="881" spans="1:5" ht="12.75" thickBot="1">
      <c r="A881" s="386" t="s">
        <v>15</v>
      </c>
      <c r="B881" s="172"/>
      <c r="C881" s="172">
        <f>C894</f>
        <v>30550</v>
      </c>
      <c r="D881" s="172"/>
      <c r="E881" s="172">
        <v>0</v>
      </c>
    </row>
    <row r="882" spans="1:5" ht="12.75" thickBot="1">
      <c r="A882" s="386" t="s">
        <v>23</v>
      </c>
      <c r="B882" s="172" t="e">
        <f>B881/B880</f>
        <v>#DIV/0!</v>
      </c>
      <c r="C882" s="172">
        <f>C881/C880</f>
        <v>30550</v>
      </c>
      <c r="D882" s="172" t="e">
        <f>D881/D880</f>
        <v>#DIV/0!</v>
      </c>
      <c r="E882" s="172" t="e">
        <f>E881/E880</f>
        <v>#DIV/0!</v>
      </c>
    </row>
    <row r="883" spans="1:5" ht="12.75" thickBot="1">
      <c r="A883" s="386" t="s">
        <v>16</v>
      </c>
      <c r="B883" s="384" t="s">
        <v>22</v>
      </c>
      <c r="C883" s="173" t="e">
        <f t="shared" ref="C883:E885" si="57">C880/B880-1</f>
        <v>#DIV/0!</v>
      </c>
      <c r="D883" s="173">
        <f t="shared" si="57"/>
        <v>-1</v>
      </c>
      <c r="E883" s="173" t="e">
        <f t="shared" si="57"/>
        <v>#DIV/0!</v>
      </c>
    </row>
    <row r="884" spans="1:5" ht="12.75" thickBot="1">
      <c r="A884" s="386" t="s">
        <v>17</v>
      </c>
      <c r="B884" s="384" t="s">
        <v>22</v>
      </c>
      <c r="C884" s="173" t="e">
        <f t="shared" si="57"/>
        <v>#DIV/0!</v>
      </c>
      <c r="D884" s="173">
        <f t="shared" si="57"/>
        <v>-1</v>
      </c>
      <c r="E884" s="173" t="e">
        <f t="shared" si="57"/>
        <v>#DIV/0!</v>
      </c>
    </row>
    <row r="885" spans="1:5" ht="12.75" thickBot="1">
      <c r="A885" s="386" t="s">
        <v>18</v>
      </c>
      <c r="B885" s="384" t="s">
        <v>22</v>
      </c>
      <c r="C885" s="173" t="e">
        <f t="shared" si="57"/>
        <v>#DIV/0!</v>
      </c>
      <c r="D885" s="173" t="e">
        <f t="shared" si="57"/>
        <v>#DIV/0!</v>
      </c>
      <c r="E885" s="173" t="e">
        <f t="shared" si="57"/>
        <v>#DIV/0!</v>
      </c>
    </row>
    <row r="886" spans="1:5" ht="12.75" thickBot="1">
      <c r="A886" s="502" t="s">
        <v>659</v>
      </c>
      <c r="B886" s="503"/>
      <c r="C886" s="503"/>
      <c r="D886" s="503"/>
      <c r="E886" s="504"/>
    </row>
    <row r="887" spans="1:5">
      <c r="A887" s="473"/>
      <c r="B887" s="170">
        <v>2019</v>
      </c>
      <c r="C887" s="170">
        <v>2020</v>
      </c>
      <c r="D887" s="170">
        <v>2021</v>
      </c>
      <c r="E887" s="170">
        <v>2022</v>
      </c>
    </row>
    <row r="888" spans="1:5" ht="12.75" thickBot="1">
      <c r="A888" s="474"/>
      <c r="B888" s="171" t="s">
        <v>6</v>
      </c>
      <c r="C888" s="171" t="s">
        <v>6</v>
      </c>
      <c r="D888" s="171" t="s">
        <v>6</v>
      </c>
      <c r="E888" s="171" t="s">
        <v>6</v>
      </c>
    </row>
    <row r="889" spans="1:5" ht="12.75" thickBot="1">
      <c r="A889" s="316" t="s">
        <v>33</v>
      </c>
      <c r="B889" s="305">
        <f>B890+B891+B892+B893</f>
        <v>0</v>
      </c>
      <c r="C889" s="305">
        <f>C890+C891+C892+C893</f>
        <v>0</v>
      </c>
      <c r="D889" s="305">
        <f>D890+D891+D892+D893</f>
        <v>0</v>
      </c>
      <c r="E889" s="305">
        <f>E890+E891+E892+E893</f>
        <v>0</v>
      </c>
    </row>
    <row r="890" spans="1:5" ht="12.75" thickBot="1">
      <c r="A890" s="5" t="s">
        <v>41</v>
      </c>
      <c r="B890" s="258"/>
      <c r="C890" s="258"/>
      <c r="D890" s="258"/>
      <c r="E890" s="258"/>
    </row>
    <row r="891" spans="1:5" ht="12.75" thickBot="1">
      <c r="A891" s="5" t="s">
        <v>46</v>
      </c>
      <c r="B891" s="258"/>
      <c r="C891" s="258"/>
      <c r="D891" s="258"/>
      <c r="E891" s="258"/>
    </row>
    <row r="892" spans="1:5" ht="12.75" thickBot="1">
      <c r="A892" s="5" t="s">
        <v>47</v>
      </c>
      <c r="B892" s="258"/>
      <c r="C892" s="258"/>
      <c r="D892" s="258"/>
      <c r="E892" s="258"/>
    </row>
    <row r="893" spans="1:5" ht="12.75" thickBot="1">
      <c r="A893" s="5" t="s">
        <v>48</v>
      </c>
      <c r="B893" s="258"/>
      <c r="C893" s="258"/>
      <c r="D893" s="258"/>
      <c r="E893" s="258"/>
    </row>
    <row r="894" spans="1:5" ht="12.75" thickBot="1">
      <c r="A894" s="1" t="s">
        <v>34</v>
      </c>
      <c r="B894" s="178"/>
      <c r="C894" s="299">
        <f>C895</f>
        <v>30550</v>
      </c>
      <c r="D894" s="178"/>
      <c r="E894" s="178">
        <f>E895+E896+E897+E898</f>
        <v>0</v>
      </c>
    </row>
    <row r="895" spans="1:5" ht="12.75" thickBot="1">
      <c r="A895" s="5" t="s">
        <v>41</v>
      </c>
      <c r="B895" s="178"/>
      <c r="C895" s="304">
        <v>30550</v>
      </c>
      <c r="D895" s="258"/>
      <c r="E895" s="258"/>
    </row>
    <row r="896" spans="1:5" ht="12.75" thickBot="1">
      <c r="A896" s="5" t="s">
        <v>46</v>
      </c>
      <c r="B896" s="178"/>
      <c r="C896" s="258"/>
      <c r="D896" s="258"/>
      <c r="E896" s="258"/>
    </row>
    <row r="897" spans="1:5" ht="12.75" thickBot="1">
      <c r="A897" s="5" t="s">
        <v>47</v>
      </c>
      <c r="B897" s="178"/>
      <c r="C897" s="258"/>
      <c r="D897" s="258"/>
      <c r="E897" s="258"/>
    </row>
    <row r="898" spans="1:5" ht="12.75" thickBot="1">
      <c r="A898" s="5" t="s">
        <v>48</v>
      </c>
      <c r="B898" s="178"/>
      <c r="C898" s="258"/>
      <c r="D898" s="258"/>
      <c r="E898" s="258"/>
    </row>
    <row r="899" spans="1:5" ht="12.75" thickBot="1">
      <c r="A899" s="26" t="s">
        <v>414</v>
      </c>
      <c r="B899" s="178">
        <f>B889+B894</f>
        <v>0</v>
      </c>
      <c r="C899" s="178">
        <f>C889+C894</f>
        <v>30550</v>
      </c>
      <c r="D899" s="178">
        <f>D889+D894</f>
        <v>0</v>
      </c>
      <c r="E899" s="178">
        <f>E889+E894</f>
        <v>0</v>
      </c>
    </row>
    <row r="900" spans="1:5" ht="12.75" thickBot="1">
      <c r="A900" s="18" t="s">
        <v>619</v>
      </c>
      <c r="B900" s="350">
        <f>B894-B881</f>
        <v>0</v>
      </c>
      <c r="C900" s="350">
        <f>C894-C881</f>
        <v>0</v>
      </c>
      <c r="D900" s="350">
        <f>D894-D881</f>
        <v>0</v>
      </c>
      <c r="E900" s="350">
        <f>E894-E881</f>
        <v>0</v>
      </c>
    </row>
    <row r="901" spans="1:5" ht="72.75" thickBot="1">
      <c r="A901" s="177" t="s">
        <v>415</v>
      </c>
      <c r="B901" s="362" t="s">
        <v>660</v>
      </c>
      <c r="C901" s="351" t="s">
        <v>43</v>
      </c>
      <c r="D901" s="475"/>
      <c r="E901" s="476"/>
    </row>
    <row r="902" spans="1:5" ht="12.75" thickBot="1">
      <c r="A902" s="278" t="s">
        <v>9</v>
      </c>
      <c r="B902" s="477" t="s">
        <v>661</v>
      </c>
      <c r="C902" s="478"/>
      <c r="D902" s="478"/>
      <c r="E902" s="479"/>
    </row>
    <row r="903" spans="1:5" ht="12.75" thickBot="1">
      <c r="A903" s="278" t="s">
        <v>14</v>
      </c>
      <c r="B903" s="480"/>
      <c r="C903" s="481"/>
      <c r="D903" s="481"/>
      <c r="E903" s="482"/>
    </row>
    <row r="904" spans="1:5">
      <c r="A904" s="473"/>
      <c r="B904" s="170">
        <v>2019</v>
      </c>
      <c r="C904" s="170">
        <v>2020</v>
      </c>
      <c r="D904" s="170">
        <v>2021</v>
      </c>
      <c r="E904" s="170">
        <v>2022</v>
      </c>
    </row>
    <row r="905" spans="1:5" ht="12.75" thickBot="1">
      <c r="A905" s="474"/>
      <c r="B905" s="171" t="s">
        <v>6</v>
      </c>
      <c r="C905" s="171" t="s">
        <v>6</v>
      </c>
      <c r="D905" s="171" t="s">
        <v>6</v>
      </c>
      <c r="E905" s="171" t="s">
        <v>6</v>
      </c>
    </row>
    <row r="906" spans="1:5" ht="12.75" thickBot="1">
      <c r="A906" s="278" t="s">
        <v>8</v>
      </c>
      <c r="B906" s="298"/>
      <c r="C906" s="298">
        <v>1</v>
      </c>
      <c r="D906" s="298">
        <v>0</v>
      </c>
      <c r="E906" s="298">
        <v>0</v>
      </c>
    </row>
    <row r="907" spans="1:5" ht="12.75" thickBot="1">
      <c r="A907" s="278" t="s">
        <v>15</v>
      </c>
      <c r="B907" s="172"/>
      <c r="C907" s="172">
        <f>C920</f>
        <v>7000</v>
      </c>
      <c r="D907" s="172"/>
      <c r="E907" s="172">
        <v>0</v>
      </c>
    </row>
    <row r="908" spans="1:5" ht="12.75" thickBot="1">
      <c r="A908" s="278" t="s">
        <v>23</v>
      </c>
      <c r="B908" s="172" t="e">
        <f>B907/B906</f>
        <v>#DIV/0!</v>
      </c>
      <c r="C908" s="172">
        <f>C907/C906</f>
        <v>7000</v>
      </c>
      <c r="D908" s="172" t="e">
        <f>D907/D906</f>
        <v>#DIV/0!</v>
      </c>
      <c r="E908" s="172" t="e">
        <f>E907/E906</f>
        <v>#DIV/0!</v>
      </c>
    </row>
    <row r="909" spans="1:5" ht="12.75" thickBot="1">
      <c r="A909" s="278" t="s">
        <v>16</v>
      </c>
      <c r="B909" s="277" t="s">
        <v>22</v>
      </c>
      <c r="C909" s="173" t="e">
        <f t="shared" ref="C909:E911" si="58">C906/B906-1</f>
        <v>#DIV/0!</v>
      </c>
      <c r="D909" s="173">
        <f t="shared" si="58"/>
        <v>-1</v>
      </c>
      <c r="E909" s="173" t="e">
        <f t="shared" si="58"/>
        <v>#DIV/0!</v>
      </c>
    </row>
    <row r="910" spans="1:5" ht="12.75" thickBot="1">
      <c r="A910" s="278" t="s">
        <v>17</v>
      </c>
      <c r="B910" s="277" t="s">
        <v>22</v>
      </c>
      <c r="C910" s="173" t="e">
        <f t="shared" si="58"/>
        <v>#DIV/0!</v>
      </c>
      <c r="D910" s="173">
        <f t="shared" si="58"/>
        <v>-1</v>
      </c>
      <c r="E910" s="173" t="e">
        <f t="shared" si="58"/>
        <v>#DIV/0!</v>
      </c>
    </row>
    <row r="911" spans="1:5" ht="12.75" thickBot="1">
      <c r="A911" s="278" t="s">
        <v>18</v>
      </c>
      <c r="B911" s="277" t="s">
        <v>22</v>
      </c>
      <c r="C911" s="173" t="e">
        <f t="shared" si="58"/>
        <v>#DIV/0!</v>
      </c>
      <c r="D911" s="173" t="e">
        <f t="shared" si="58"/>
        <v>#DIV/0!</v>
      </c>
      <c r="E911" s="173" t="e">
        <f t="shared" si="58"/>
        <v>#DIV/0!</v>
      </c>
    </row>
    <row r="912" spans="1:5" ht="12.75" thickBot="1">
      <c r="A912" s="470" t="s">
        <v>662</v>
      </c>
      <c r="B912" s="471"/>
      <c r="C912" s="471"/>
      <c r="D912" s="471"/>
      <c r="E912" s="472"/>
    </row>
    <row r="913" spans="1:5">
      <c r="A913" s="473"/>
      <c r="B913" s="170">
        <v>2019</v>
      </c>
      <c r="C913" s="170">
        <v>2020</v>
      </c>
      <c r="D913" s="170">
        <v>2021</v>
      </c>
      <c r="E913" s="170">
        <v>2022</v>
      </c>
    </row>
    <row r="914" spans="1:5" ht="12.75" thickBot="1">
      <c r="A914" s="474"/>
      <c r="B914" s="171" t="s">
        <v>6</v>
      </c>
      <c r="C914" s="171" t="s">
        <v>6</v>
      </c>
      <c r="D914" s="171" t="s">
        <v>6</v>
      </c>
      <c r="E914" s="171" t="s">
        <v>6</v>
      </c>
    </row>
    <row r="915" spans="1:5" ht="12.75" thickBot="1">
      <c r="A915" s="1" t="s">
        <v>33</v>
      </c>
      <c r="B915" s="258">
        <f>B916+B917+B918+B919</f>
        <v>0</v>
      </c>
      <c r="C915" s="258">
        <f>C916+C917+C918+C919</f>
        <v>0</v>
      </c>
      <c r="D915" s="258">
        <f>D916+D917+D918+D919</f>
        <v>0</v>
      </c>
      <c r="E915" s="258">
        <f>E916+E917+E918+E919</f>
        <v>0</v>
      </c>
    </row>
    <row r="916" spans="1:5" ht="12.75" thickBot="1">
      <c r="A916" s="5" t="s">
        <v>41</v>
      </c>
      <c r="B916" s="258"/>
      <c r="C916" s="258"/>
      <c r="D916" s="258"/>
      <c r="E916" s="258"/>
    </row>
    <row r="917" spans="1:5" ht="12.75" thickBot="1">
      <c r="A917" s="5" t="s">
        <v>46</v>
      </c>
      <c r="B917" s="258"/>
      <c r="C917" s="258"/>
      <c r="D917" s="258"/>
      <c r="E917" s="258"/>
    </row>
    <row r="918" spans="1:5" ht="12.75" thickBot="1">
      <c r="A918" s="5" t="s">
        <v>47</v>
      </c>
      <c r="B918" s="258"/>
      <c r="C918" s="258"/>
      <c r="D918" s="258"/>
      <c r="E918" s="258"/>
    </row>
    <row r="919" spans="1:5" ht="12.75" thickBot="1">
      <c r="A919" s="5" t="s">
        <v>48</v>
      </c>
      <c r="B919" s="258"/>
      <c r="C919" s="258"/>
      <c r="D919" s="258"/>
      <c r="E919" s="258"/>
    </row>
    <row r="920" spans="1:5" ht="12.75" thickBot="1">
      <c r="A920" s="1" t="s">
        <v>34</v>
      </c>
      <c r="B920" s="178"/>
      <c r="C920" s="299">
        <f>C921</f>
        <v>7000</v>
      </c>
      <c r="D920" s="178"/>
      <c r="E920" s="178">
        <f>E921+E922+E923+E924</f>
        <v>0</v>
      </c>
    </row>
    <row r="921" spans="1:5" ht="12.75" thickBot="1">
      <c r="A921" s="5" t="s">
        <v>41</v>
      </c>
      <c r="B921" s="178"/>
      <c r="C921" s="304">
        <v>7000</v>
      </c>
      <c r="D921" s="258"/>
      <c r="E921" s="258"/>
    </row>
    <row r="922" spans="1:5" ht="12.75" thickBot="1">
      <c r="A922" s="5" t="s">
        <v>46</v>
      </c>
      <c r="B922" s="178"/>
      <c r="C922" s="258"/>
      <c r="D922" s="258"/>
      <c r="E922" s="258"/>
    </row>
    <row r="923" spans="1:5" ht="12.75" thickBot="1">
      <c r="A923" s="5" t="s">
        <v>47</v>
      </c>
      <c r="B923" s="178"/>
      <c r="C923" s="258"/>
      <c r="D923" s="258"/>
      <c r="E923" s="258"/>
    </row>
    <row r="924" spans="1:5" ht="12.75" thickBot="1">
      <c r="A924" s="5" t="s">
        <v>48</v>
      </c>
      <c r="B924" s="178"/>
      <c r="C924" s="258"/>
      <c r="D924" s="258"/>
      <c r="E924" s="258"/>
    </row>
    <row r="925" spans="1:5" ht="12.75" thickBot="1">
      <c r="A925" s="26" t="s">
        <v>419</v>
      </c>
      <c r="B925" s="178">
        <f>B915+B920</f>
        <v>0</v>
      </c>
      <c r="C925" s="178">
        <f>C915+C920</f>
        <v>7000</v>
      </c>
      <c r="D925" s="178">
        <f>D915+D920</f>
        <v>0</v>
      </c>
      <c r="E925" s="178">
        <f>E915+E920</f>
        <v>0</v>
      </c>
    </row>
    <row r="926" spans="1:5" ht="12.75" thickBot="1">
      <c r="A926" s="18" t="s">
        <v>619</v>
      </c>
      <c r="B926" s="350">
        <f>B920-B907</f>
        <v>0</v>
      </c>
      <c r="C926" s="350">
        <f>C920-C907</f>
        <v>0</v>
      </c>
      <c r="D926" s="350">
        <f>D920-D907</f>
        <v>0</v>
      </c>
      <c r="E926" s="350">
        <f>E920-E907</f>
        <v>0</v>
      </c>
    </row>
    <row r="927" spans="1:5" ht="39" thickBot="1">
      <c r="A927" s="177" t="s">
        <v>423</v>
      </c>
      <c r="B927" s="363" t="s">
        <v>663</v>
      </c>
      <c r="C927" s="351" t="s">
        <v>43</v>
      </c>
      <c r="D927" s="475"/>
      <c r="E927" s="476"/>
    </row>
    <row r="928" spans="1:5" ht="12.75" thickBot="1">
      <c r="A928" s="278" t="s">
        <v>9</v>
      </c>
      <c r="B928" s="477" t="s">
        <v>664</v>
      </c>
      <c r="C928" s="478"/>
      <c r="D928" s="478"/>
      <c r="E928" s="479"/>
    </row>
    <row r="929" spans="1:5" ht="12.75" thickBot="1">
      <c r="A929" s="278" t="s">
        <v>14</v>
      </c>
      <c r="B929" s="480"/>
      <c r="C929" s="481"/>
      <c r="D929" s="481"/>
      <c r="E929" s="482"/>
    </row>
    <row r="930" spans="1:5">
      <c r="A930" s="473"/>
      <c r="B930" s="170">
        <v>2019</v>
      </c>
      <c r="C930" s="170">
        <v>2020</v>
      </c>
      <c r="D930" s="170">
        <v>2021</v>
      </c>
      <c r="E930" s="170">
        <v>2022</v>
      </c>
    </row>
    <row r="931" spans="1:5" ht="12.75" thickBot="1">
      <c r="A931" s="474"/>
      <c r="B931" s="171" t="s">
        <v>6</v>
      </c>
      <c r="C931" s="171" t="s">
        <v>6</v>
      </c>
      <c r="D931" s="171" t="s">
        <v>6</v>
      </c>
      <c r="E931" s="171" t="s">
        <v>6</v>
      </c>
    </row>
    <row r="932" spans="1:5" ht="12.75" thickBot="1">
      <c r="A932" s="278" t="s">
        <v>8</v>
      </c>
      <c r="B932" s="298"/>
      <c r="C932" s="298">
        <v>1</v>
      </c>
      <c r="D932" s="298">
        <v>0</v>
      </c>
      <c r="E932" s="298">
        <v>0</v>
      </c>
    </row>
    <row r="933" spans="1:5" ht="12.75" thickBot="1">
      <c r="A933" s="278" t="s">
        <v>15</v>
      </c>
      <c r="B933" s="172"/>
      <c r="C933" s="172">
        <f>C946</f>
        <v>8000</v>
      </c>
      <c r="D933" s="172"/>
      <c r="E933" s="172">
        <v>0</v>
      </c>
    </row>
    <row r="934" spans="1:5" ht="12.75" thickBot="1">
      <c r="A934" s="278" t="s">
        <v>23</v>
      </c>
      <c r="B934" s="172" t="e">
        <f>B933/B932</f>
        <v>#DIV/0!</v>
      </c>
      <c r="C934" s="172">
        <f>C933/C932</f>
        <v>8000</v>
      </c>
      <c r="D934" s="172" t="e">
        <f>D933/D932</f>
        <v>#DIV/0!</v>
      </c>
      <c r="E934" s="172" t="e">
        <f>E933/E932</f>
        <v>#DIV/0!</v>
      </c>
    </row>
    <row r="935" spans="1:5" ht="12.75" thickBot="1">
      <c r="A935" s="278" t="s">
        <v>16</v>
      </c>
      <c r="B935" s="277" t="s">
        <v>22</v>
      </c>
      <c r="C935" s="173" t="e">
        <f t="shared" ref="C935:E937" si="59">C932/B932-1</f>
        <v>#DIV/0!</v>
      </c>
      <c r="D935" s="173">
        <f t="shared" si="59"/>
        <v>-1</v>
      </c>
      <c r="E935" s="173" t="e">
        <f t="shared" si="59"/>
        <v>#DIV/0!</v>
      </c>
    </row>
    <row r="936" spans="1:5" ht="12.75" thickBot="1">
      <c r="A936" s="278" t="s">
        <v>17</v>
      </c>
      <c r="B936" s="277" t="s">
        <v>22</v>
      </c>
      <c r="C936" s="173" t="e">
        <f t="shared" si="59"/>
        <v>#DIV/0!</v>
      </c>
      <c r="D936" s="173">
        <f t="shared" si="59"/>
        <v>-1</v>
      </c>
      <c r="E936" s="173" t="e">
        <f t="shared" si="59"/>
        <v>#DIV/0!</v>
      </c>
    </row>
    <row r="937" spans="1:5" ht="12.75" thickBot="1">
      <c r="A937" s="278" t="s">
        <v>18</v>
      </c>
      <c r="B937" s="277" t="s">
        <v>22</v>
      </c>
      <c r="C937" s="173" t="e">
        <f t="shared" si="59"/>
        <v>#DIV/0!</v>
      </c>
      <c r="D937" s="173" t="e">
        <f t="shared" si="59"/>
        <v>#DIV/0!</v>
      </c>
      <c r="E937" s="173" t="e">
        <f t="shared" si="59"/>
        <v>#DIV/0!</v>
      </c>
    </row>
    <row r="938" spans="1:5" ht="12.75" thickBot="1">
      <c r="A938" s="470" t="s">
        <v>665</v>
      </c>
      <c r="B938" s="471"/>
      <c r="C938" s="471"/>
      <c r="D938" s="471"/>
      <c r="E938" s="472"/>
    </row>
    <row r="939" spans="1:5">
      <c r="A939" s="473"/>
      <c r="B939" s="170">
        <v>2019</v>
      </c>
      <c r="C939" s="170">
        <v>2020</v>
      </c>
      <c r="D939" s="170">
        <v>2021</v>
      </c>
      <c r="E939" s="170">
        <v>2022</v>
      </c>
    </row>
    <row r="940" spans="1:5" ht="12.75" thickBot="1">
      <c r="A940" s="474"/>
      <c r="B940" s="171" t="s">
        <v>6</v>
      </c>
      <c r="C940" s="171" t="s">
        <v>6</v>
      </c>
      <c r="D940" s="171" t="s">
        <v>6</v>
      </c>
      <c r="E940" s="171" t="s">
        <v>6</v>
      </c>
    </row>
    <row r="941" spans="1:5" ht="12.75" thickBot="1">
      <c r="A941" s="1" t="s">
        <v>33</v>
      </c>
      <c r="B941" s="258">
        <f>B942+B943+B944+B945</f>
        <v>0</v>
      </c>
      <c r="C941" s="258">
        <f>C942+C943+C944+C945</f>
        <v>0</v>
      </c>
      <c r="D941" s="258">
        <f>D942+D943+D944+D945</f>
        <v>0</v>
      </c>
      <c r="E941" s="258">
        <f>E942+E943+E944+E945</f>
        <v>0</v>
      </c>
    </row>
    <row r="942" spans="1:5" ht="12.75" thickBot="1">
      <c r="A942" s="5" t="s">
        <v>41</v>
      </c>
      <c r="B942" s="258"/>
      <c r="C942" s="258"/>
      <c r="D942" s="258"/>
      <c r="E942" s="258"/>
    </row>
    <row r="943" spans="1:5" ht="12.75" thickBot="1">
      <c r="A943" s="5" t="s">
        <v>46</v>
      </c>
      <c r="B943" s="258"/>
      <c r="C943" s="258"/>
      <c r="D943" s="258"/>
      <c r="E943" s="258"/>
    </row>
    <row r="944" spans="1:5" ht="12.75" thickBot="1">
      <c r="A944" s="5" t="s">
        <v>47</v>
      </c>
      <c r="B944" s="258"/>
      <c r="C944" s="258"/>
      <c r="D944" s="258"/>
      <c r="E944" s="258"/>
    </row>
    <row r="945" spans="1:5" ht="12.75" thickBot="1">
      <c r="A945" s="5" t="s">
        <v>48</v>
      </c>
      <c r="B945" s="258"/>
      <c r="C945" s="258"/>
      <c r="D945" s="258"/>
      <c r="E945" s="258"/>
    </row>
    <row r="946" spans="1:5" ht="12.75" thickBot="1">
      <c r="A946" s="1" t="s">
        <v>34</v>
      </c>
      <c r="B946" s="178"/>
      <c r="C946" s="299">
        <f>C947</f>
        <v>8000</v>
      </c>
      <c r="D946" s="178"/>
      <c r="E946" s="178">
        <f>E947+E948+E949+E950</f>
        <v>0</v>
      </c>
    </row>
    <row r="947" spans="1:5" ht="12.75" thickBot="1">
      <c r="A947" s="5" t="s">
        <v>41</v>
      </c>
      <c r="B947" s="178"/>
      <c r="C947" s="304">
        <v>8000</v>
      </c>
      <c r="D947" s="258"/>
      <c r="E947" s="258"/>
    </row>
    <row r="948" spans="1:5" ht="12.75" thickBot="1">
      <c r="A948" s="5" t="s">
        <v>46</v>
      </c>
      <c r="B948" s="178"/>
      <c r="C948" s="258"/>
      <c r="D948" s="258"/>
      <c r="E948" s="258"/>
    </row>
    <row r="949" spans="1:5" ht="12.75" thickBot="1">
      <c r="A949" s="5" t="s">
        <v>47</v>
      </c>
      <c r="B949" s="178"/>
      <c r="C949" s="258"/>
      <c r="D949" s="258"/>
      <c r="E949" s="258"/>
    </row>
    <row r="950" spans="1:5" ht="12.75" thickBot="1">
      <c r="A950" s="5" t="s">
        <v>48</v>
      </c>
      <c r="B950" s="178"/>
      <c r="C950" s="258"/>
      <c r="D950" s="258"/>
      <c r="E950" s="258"/>
    </row>
    <row r="951" spans="1:5" ht="12.75" thickBot="1">
      <c r="A951" s="26" t="s">
        <v>424</v>
      </c>
      <c r="B951" s="178">
        <f>B941+B946</f>
        <v>0</v>
      </c>
      <c r="C951" s="178">
        <f>C941+C946</f>
        <v>8000</v>
      </c>
      <c r="D951" s="178">
        <f>D941+D946</f>
        <v>0</v>
      </c>
      <c r="E951" s="178">
        <f>E941+E946</f>
        <v>0</v>
      </c>
    </row>
    <row r="952" spans="1:5" ht="12.75" thickBot="1">
      <c r="A952" s="18" t="s">
        <v>619</v>
      </c>
      <c r="B952" s="350">
        <f>B946-B933</f>
        <v>0</v>
      </c>
      <c r="C952" s="350">
        <f>C946-C933</f>
        <v>0</v>
      </c>
      <c r="D952" s="350">
        <f>D946-D933</f>
        <v>0</v>
      </c>
      <c r="E952" s="350">
        <f>E946-E933</f>
        <v>0</v>
      </c>
    </row>
    <row r="953" spans="1:5" ht="84.75" thickBot="1">
      <c r="A953" s="177" t="s">
        <v>458</v>
      </c>
      <c r="B953" s="364" t="s">
        <v>666</v>
      </c>
      <c r="C953" s="351" t="s">
        <v>43</v>
      </c>
      <c r="D953" s="475"/>
      <c r="E953" s="476"/>
    </row>
    <row r="954" spans="1:5" ht="12.75" thickBot="1">
      <c r="A954" s="278" t="s">
        <v>9</v>
      </c>
      <c r="B954" s="477" t="s">
        <v>667</v>
      </c>
      <c r="C954" s="478"/>
      <c r="D954" s="478"/>
      <c r="E954" s="479"/>
    </row>
    <row r="955" spans="1:5" ht="12.75" thickBot="1">
      <c r="A955" s="278" t="s">
        <v>14</v>
      </c>
      <c r="B955" s="480"/>
      <c r="C955" s="481"/>
      <c r="D955" s="481"/>
      <c r="E955" s="482"/>
    </row>
    <row r="956" spans="1:5">
      <c r="A956" s="473"/>
      <c r="B956" s="170">
        <v>2019</v>
      </c>
      <c r="C956" s="170">
        <v>2020</v>
      </c>
      <c r="D956" s="170">
        <v>2021</v>
      </c>
      <c r="E956" s="170">
        <v>2022</v>
      </c>
    </row>
    <row r="957" spans="1:5" ht="12.75" thickBot="1">
      <c r="A957" s="474"/>
      <c r="B957" s="171" t="s">
        <v>6</v>
      </c>
      <c r="C957" s="171" t="s">
        <v>6</v>
      </c>
      <c r="D957" s="171" t="s">
        <v>6</v>
      </c>
      <c r="E957" s="171" t="s">
        <v>6</v>
      </c>
    </row>
    <row r="958" spans="1:5" ht="12.75" thickBot="1">
      <c r="A958" s="278" t="s">
        <v>8</v>
      </c>
      <c r="B958" s="298"/>
      <c r="C958" s="298">
        <v>1</v>
      </c>
      <c r="D958" s="298">
        <v>0</v>
      </c>
      <c r="E958" s="298">
        <v>0</v>
      </c>
    </row>
    <row r="959" spans="1:5" ht="12.75" thickBot="1">
      <c r="A959" s="278" t="s">
        <v>15</v>
      </c>
      <c r="B959" s="172"/>
      <c r="C959" s="172">
        <f>C972</f>
        <v>24000</v>
      </c>
      <c r="D959" s="172"/>
      <c r="E959" s="172">
        <v>0</v>
      </c>
    </row>
    <row r="960" spans="1:5" ht="12.75" thickBot="1">
      <c r="A960" s="278" t="s">
        <v>23</v>
      </c>
      <c r="B960" s="172" t="e">
        <f>B959/B958</f>
        <v>#DIV/0!</v>
      </c>
      <c r="C960" s="172">
        <f>C959/C958</f>
        <v>24000</v>
      </c>
      <c r="D960" s="172" t="e">
        <f>D959/D958</f>
        <v>#DIV/0!</v>
      </c>
      <c r="E960" s="172" t="e">
        <f>E959/E958</f>
        <v>#DIV/0!</v>
      </c>
    </row>
    <row r="961" spans="1:5" ht="12.75" thickBot="1">
      <c r="A961" s="278" t="s">
        <v>16</v>
      </c>
      <c r="B961" s="277" t="s">
        <v>22</v>
      </c>
      <c r="C961" s="173" t="e">
        <f t="shared" ref="C961:E963" si="60">C958/B958-1</f>
        <v>#DIV/0!</v>
      </c>
      <c r="D961" s="173">
        <f t="shared" si="60"/>
        <v>-1</v>
      </c>
      <c r="E961" s="173" t="e">
        <f t="shared" si="60"/>
        <v>#DIV/0!</v>
      </c>
    </row>
    <row r="962" spans="1:5" ht="12.75" thickBot="1">
      <c r="A962" s="278" t="s">
        <v>17</v>
      </c>
      <c r="B962" s="277" t="s">
        <v>22</v>
      </c>
      <c r="C962" s="173" t="e">
        <f t="shared" si="60"/>
        <v>#DIV/0!</v>
      </c>
      <c r="D962" s="173">
        <f t="shared" si="60"/>
        <v>-1</v>
      </c>
      <c r="E962" s="173" t="e">
        <f t="shared" si="60"/>
        <v>#DIV/0!</v>
      </c>
    </row>
    <row r="963" spans="1:5" ht="12.75" thickBot="1">
      <c r="A963" s="278" t="s">
        <v>18</v>
      </c>
      <c r="B963" s="277" t="s">
        <v>22</v>
      </c>
      <c r="C963" s="173" t="e">
        <f t="shared" si="60"/>
        <v>#DIV/0!</v>
      </c>
      <c r="D963" s="173" t="e">
        <f t="shared" si="60"/>
        <v>#DIV/0!</v>
      </c>
      <c r="E963" s="173" t="e">
        <f t="shared" si="60"/>
        <v>#DIV/0!</v>
      </c>
    </row>
    <row r="964" spans="1:5" ht="12.75" thickBot="1">
      <c r="A964" s="470" t="s">
        <v>668</v>
      </c>
      <c r="B964" s="471"/>
      <c r="C964" s="471"/>
      <c r="D964" s="471"/>
      <c r="E964" s="472"/>
    </row>
    <row r="965" spans="1:5">
      <c r="A965" s="473"/>
      <c r="B965" s="170">
        <v>2019</v>
      </c>
      <c r="C965" s="170">
        <v>2020</v>
      </c>
      <c r="D965" s="170">
        <v>2021</v>
      </c>
      <c r="E965" s="170">
        <v>2022</v>
      </c>
    </row>
    <row r="966" spans="1:5" ht="12.75" thickBot="1">
      <c r="A966" s="474"/>
      <c r="B966" s="171" t="s">
        <v>6</v>
      </c>
      <c r="C966" s="171" t="s">
        <v>6</v>
      </c>
      <c r="D966" s="171" t="s">
        <v>6</v>
      </c>
      <c r="E966" s="171" t="s">
        <v>6</v>
      </c>
    </row>
    <row r="967" spans="1:5" ht="12.75" thickBot="1">
      <c r="A967" s="1" t="s">
        <v>33</v>
      </c>
      <c r="B967" s="258">
        <f>B968+B969+B970+B971</f>
        <v>0</v>
      </c>
      <c r="C967" s="258">
        <f>C968+C969+C970+C971</f>
        <v>0</v>
      </c>
      <c r="D967" s="258">
        <f>D968+D969+D970+D971</f>
        <v>0</v>
      </c>
      <c r="E967" s="258">
        <f>E968+E969+E970+E971</f>
        <v>0</v>
      </c>
    </row>
    <row r="968" spans="1:5" ht="12.75" thickBot="1">
      <c r="A968" s="5" t="s">
        <v>41</v>
      </c>
      <c r="B968" s="258"/>
      <c r="C968" s="258"/>
      <c r="D968" s="258"/>
      <c r="E968" s="258"/>
    </row>
    <row r="969" spans="1:5" ht="12.75" thickBot="1">
      <c r="A969" s="5" t="s">
        <v>46</v>
      </c>
      <c r="B969" s="258"/>
      <c r="C969" s="258"/>
      <c r="D969" s="258"/>
      <c r="E969" s="258"/>
    </row>
    <row r="970" spans="1:5" ht="12.75" thickBot="1">
      <c r="A970" s="5" t="s">
        <v>47</v>
      </c>
      <c r="B970" s="258"/>
      <c r="C970" s="258"/>
      <c r="D970" s="258"/>
      <c r="E970" s="258"/>
    </row>
    <row r="971" spans="1:5" ht="12.75" thickBot="1">
      <c r="A971" s="5" t="s">
        <v>48</v>
      </c>
      <c r="B971" s="258"/>
      <c r="C971" s="258"/>
      <c r="D971" s="258"/>
      <c r="E971" s="258"/>
    </row>
    <row r="972" spans="1:5" ht="12.75" thickBot="1">
      <c r="A972" s="1" t="s">
        <v>34</v>
      </c>
      <c r="B972" s="178"/>
      <c r="C972" s="299">
        <f>C973</f>
        <v>24000</v>
      </c>
      <c r="D972" s="178"/>
      <c r="E972" s="178">
        <f>E973+E974+E975+E976</f>
        <v>0</v>
      </c>
    </row>
    <row r="973" spans="1:5" ht="12.75" thickBot="1">
      <c r="A973" s="5" t="s">
        <v>41</v>
      </c>
      <c r="B973" s="178"/>
      <c r="C973" s="304">
        <v>24000</v>
      </c>
      <c r="D973" s="258"/>
      <c r="E973" s="258"/>
    </row>
    <row r="974" spans="1:5" ht="12.75" thickBot="1">
      <c r="A974" s="5" t="s">
        <v>46</v>
      </c>
      <c r="B974" s="178"/>
      <c r="C974" s="258"/>
      <c r="D974" s="258"/>
      <c r="E974" s="258"/>
    </row>
    <row r="975" spans="1:5" ht="12.75" thickBot="1">
      <c r="A975" s="5" t="s">
        <v>47</v>
      </c>
      <c r="B975" s="178"/>
      <c r="C975" s="258"/>
      <c r="D975" s="258"/>
      <c r="E975" s="258"/>
    </row>
    <row r="976" spans="1:5" ht="12.75" thickBot="1">
      <c r="A976" s="5" t="s">
        <v>48</v>
      </c>
      <c r="B976" s="178"/>
      <c r="C976" s="258"/>
      <c r="D976" s="258"/>
      <c r="E976" s="258"/>
    </row>
    <row r="977" spans="1:5" ht="12.75" thickBot="1">
      <c r="A977" s="26" t="s">
        <v>459</v>
      </c>
      <c r="B977" s="178">
        <f>B967+B972</f>
        <v>0</v>
      </c>
      <c r="C977" s="178">
        <f>C967+C972</f>
        <v>24000</v>
      </c>
      <c r="D977" s="178">
        <f>D967+D972</f>
        <v>0</v>
      </c>
      <c r="E977" s="178">
        <f>E967+E972</f>
        <v>0</v>
      </c>
    </row>
    <row r="978" spans="1:5" ht="12.75" thickBot="1">
      <c r="A978" s="18" t="s">
        <v>619</v>
      </c>
      <c r="B978" s="350">
        <f>B972-B959</f>
        <v>0</v>
      </c>
      <c r="C978" s="350">
        <f>C972-C959</f>
        <v>0</v>
      </c>
      <c r="D978" s="350">
        <f>D972-D959</f>
        <v>0</v>
      </c>
      <c r="E978" s="350">
        <f>E972-E959</f>
        <v>0</v>
      </c>
    </row>
    <row r="979" spans="1:5" ht="72.75" thickBot="1">
      <c r="A979" s="177" t="s">
        <v>460</v>
      </c>
      <c r="B979" s="364" t="s">
        <v>669</v>
      </c>
      <c r="C979" s="351" t="s">
        <v>43</v>
      </c>
      <c r="D979" s="475"/>
      <c r="E979" s="476"/>
    </row>
    <row r="980" spans="1:5" ht="12.75" thickBot="1">
      <c r="A980" s="278" t="s">
        <v>9</v>
      </c>
      <c r="B980" s="477" t="s">
        <v>670</v>
      </c>
      <c r="C980" s="478"/>
      <c r="D980" s="478"/>
      <c r="E980" s="479"/>
    </row>
    <row r="981" spans="1:5" ht="12.75" thickBot="1">
      <c r="A981" s="278" t="s">
        <v>14</v>
      </c>
      <c r="B981" s="480"/>
      <c r="C981" s="481"/>
      <c r="D981" s="481"/>
      <c r="E981" s="482"/>
    </row>
    <row r="982" spans="1:5">
      <c r="A982" s="473"/>
      <c r="B982" s="170">
        <v>2019</v>
      </c>
      <c r="C982" s="170">
        <v>2020</v>
      </c>
      <c r="D982" s="170">
        <v>2021</v>
      </c>
      <c r="E982" s="170">
        <v>2022</v>
      </c>
    </row>
    <row r="983" spans="1:5" ht="12.75" thickBot="1">
      <c r="A983" s="474"/>
      <c r="B983" s="171" t="s">
        <v>6</v>
      </c>
      <c r="C983" s="171" t="s">
        <v>6</v>
      </c>
      <c r="D983" s="171" t="s">
        <v>6</v>
      </c>
      <c r="E983" s="171" t="s">
        <v>6</v>
      </c>
    </row>
    <row r="984" spans="1:5" ht="12.75" thickBot="1">
      <c r="A984" s="278" t="s">
        <v>8</v>
      </c>
      <c r="B984" s="298"/>
      <c r="C984" s="298">
        <v>1</v>
      </c>
      <c r="D984" s="298">
        <v>0</v>
      </c>
      <c r="E984" s="298">
        <v>0</v>
      </c>
    </row>
    <row r="985" spans="1:5" ht="12.75" thickBot="1">
      <c r="A985" s="278" t="s">
        <v>15</v>
      </c>
      <c r="B985" s="172"/>
      <c r="C985" s="172">
        <f>C998</f>
        <v>15000</v>
      </c>
      <c r="D985" s="172"/>
      <c r="E985" s="172">
        <v>0</v>
      </c>
    </row>
    <row r="986" spans="1:5" ht="12.75" thickBot="1">
      <c r="A986" s="278" t="s">
        <v>23</v>
      </c>
      <c r="B986" s="172" t="e">
        <f>B985/B984</f>
        <v>#DIV/0!</v>
      </c>
      <c r="C986" s="172">
        <f>C985/C984</f>
        <v>15000</v>
      </c>
      <c r="D986" s="172" t="e">
        <f>D985/D984</f>
        <v>#DIV/0!</v>
      </c>
      <c r="E986" s="172" t="e">
        <f>E985/E984</f>
        <v>#DIV/0!</v>
      </c>
    </row>
    <row r="987" spans="1:5" ht="12.75" thickBot="1">
      <c r="A987" s="278" t="s">
        <v>16</v>
      </c>
      <c r="B987" s="277" t="s">
        <v>22</v>
      </c>
      <c r="C987" s="173" t="e">
        <f t="shared" ref="C987:E989" si="61">C984/B984-1</f>
        <v>#DIV/0!</v>
      </c>
      <c r="D987" s="173">
        <f t="shared" si="61"/>
        <v>-1</v>
      </c>
      <c r="E987" s="173" t="e">
        <f t="shared" si="61"/>
        <v>#DIV/0!</v>
      </c>
    </row>
    <row r="988" spans="1:5" ht="12.75" thickBot="1">
      <c r="A988" s="278" t="s">
        <v>17</v>
      </c>
      <c r="B988" s="277" t="s">
        <v>22</v>
      </c>
      <c r="C988" s="173" t="e">
        <f t="shared" si="61"/>
        <v>#DIV/0!</v>
      </c>
      <c r="D988" s="173">
        <f t="shared" si="61"/>
        <v>-1</v>
      </c>
      <c r="E988" s="173" t="e">
        <f t="shared" si="61"/>
        <v>#DIV/0!</v>
      </c>
    </row>
    <row r="989" spans="1:5" ht="12.75" thickBot="1">
      <c r="A989" s="278" t="s">
        <v>18</v>
      </c>
      <c r="B989" s="277" t="s">
        <v>22</v>
      </c>
      <c r="C989" s="173" t="e">
        <f t="shared" si="61"/>
        <v>#DIV/0!</v>
      </c>
      <c r="D989" s="173" t="e">
        <f t="shared" si="61"/>
        <v>#DIV/0!</v>
      </c>
      <c r="E989" s="173" t="e">
        <f t="shared" si="61"/>
        <v>#DIV/0!</v>
      </c>
    </row>
    <row r="990" spans="1:5" ht="12.75" thickBot="1">
      <c r="A990" s="470" t="s">
        <v>671</v>
      </c>
      <c r="B990" s="471"/>
      <c r="C990" s="471"/>
      <c r="D990" s="471"/>
      <c r="E990" s="472"/>
    </row>
    <row r="991" spans="1:5">
      <c r="A991" s="473"/>
      <c r="B991" s="170">
        <v>2019</v>
      </c>
      <c r="C991" s="170">
        <v>2020</v>
      </c>
      <c r="D991" s="170">
        <v>2021</v>
      </c>
      <c r="E991" s="170">
        <v>2022</v>
      </c>
    </row>
    <row r="992" spans="1:5" ht="12.75" thickBot="1">
      <c r="A992" s="474"/>
      <c r="B992" s="171" t="s">
        <v>6</v>
      </c>
      <c r="C992" s="171" t="s">
        <v>6</v>
      </c>
      <c r="D992" s="171" t="s">
        <v>6</v>
      </c>
      <c r="E992" s="171" t="s">
        <v>6</v>
      </c>
    </row>
    <row r="993" spans="1:5" ht="12.75" thickBot="1">
      <c r="A993" s="1" t="s">
        <v>33</v>
      </c>
      <c r="B993" s="258">
        <f>B994+B995+B996+B997</f>
        <v>0</v>
      </c>
      <c r="C993" s="258">
        <f>C994+C995+C996+C997</f>
        <v>0</v>
      </c>
      <c r="D993" s="258">
        <f>D994+D995+D996+D997</f>
        <v>0</v>
      </c>
      <c r="E993" s="258">
        <f>E994+E995+E996+E997</f>
        <v>0</v>
      </c>
    </row>
    <row r="994" spans="1:5" ht="12.75" thickBot="1">
      <c r="A994" s="5" t="s">
        <v>41</v>
      </c>
      <c r="B994" s="258"/>
      <c r="C994" s="258"/>
      <c r="D994" s="258"/>
      <c r="E994" s="258"/>
    </row>
    <row r="995" spans="1:5" ht="12.75" thickBot="1">
      <c r="A995" s="5" t="s">
        <v>46</v>
      </c>
      <c r="B995" s="258"/>
      <c r="C995" s="258"/>
      <c r="D995" s="258"/>
      <c r="E995" s="258"/>
    </row>
    <row r="996" spans="1:5" ht="12.75" thickBot="1">
      <c r="A996" s="5" t="s">
        <v>47</v>
      </c>
      <c r="B996" s="258"/>
      <c r="C996" s="258"/>
      <c r="D996" s="258"/>
      <c r="E996" s="258"/>
    </row>
    <row r="997" spans="1:5" ht="12.75" thickBot="1">
      <c r="A997" s="5" t="s">
        <v>48</v>
      </c>
      <c r="B997" s="258"/>
      <c r="C997" s="258"/>
      <c r="D997" s="258"/>
      <c r="E997" s="258"/>
    </row>
    <row r="998" spans="1:5" ht="12.75" thickBot="1">
      <c r="A998" s="1" t="s">
        <v>34</v>
      </c>
      <c r="B998" s="178"/>
      <c r="C998" s="299">
        <f>C999</f>
        <v>15000</v>
      </c>
      <c r="D998" s="178"/>
      <c r="E998" s="178">
        <f>E999+E1000+E1001+E1002</f>
        <v>0</v>
      </c>
    </row>
    <row r="999" spans="1:5" ht="12.75" thickBot="1">
      <c r="A999" s="5" t="s">
        <v>41</v>
      </c>
      <c r="B999" s="178"/>
      <c r="C999" s="304">
        <v>15000</v>
      </c>
      <c r="D999" s="258"/>
      <c r="E999" s="258"/>
    </row>
    <row r="1000" spans="1:5" ht="12.75" thickBot="1">
      <c r="A1000" s="5" t="s">
        <v>46</v>
      </c>
      <c r="B1000" s="178"/>
      <c r="C1000" s="258"/>
      <c r="D1000" s="258"/>
      <c r="E1000" s="258"/>
    </row>
    <row r="1001" spans="1:5" ht="12.75" thickBot="1">
      <c r="A1001" s="5" t="s">
        <v>47</v>
      </c>
      <c r="B1001" s="178"/>
      <c r="C1001" s="258"/>
      <c r="D1001" s="258"/>
      <c r="E1001" s="258"/>
    </row>
    <row r="1002" spans="1:5" ht="12.75" thickBot="1">
      <c r="A1002" s="5" t="s">
        <v>48</v>
      </c>
      <c r="B1002" s="178"/>
      <c r="C1002" s="258"/>
      <c r="D1002" s="258"/>
      <c r="E1002" s="258"/>
    </row>
    <row r="1003" spans="1:5" ht="12.75" thickBot="1">
      <c r="A1003" s="26" t="s">
        <v>462</v>
      </c>
      <c r="B1003" s="178">
        <f>B993+B998</f>
        <v>0</v>
      </c>
      <c r="C1003" s="178">
        <f>C993+C998</f>
        <v>15000</v>
      </c>
      <c r="D1003" s="178">
        <f>D993+D998</f>
        <v>0</v>
      </c>
      <c r="E1003" s="178">
        <f>E993+E998</f>
        <v>0</v>
      </c>
    </row>
    <row r="1004" spans="1:5" ht="12.75" thickBot="1">
      <c r="A1004" s="18" t="s">
        <v>619</v>
      </c>
      <c r="B1004" s="350">
        <f>B998-B985</f>
        <v>0</v>
      </c>
      <c r="C1004" s="350">
        <f>C998-C985</f>
        <v>0</v>
      </c>
      <c r="D1004" s="350">
        <f>D998-D985</f>
        <v>0</v>
      </c>
      <c r="E1004" s="350">
        <f>E998-E985</f>
        <v>0</v>
      </c>
    </row>
    <row r="1005" spans="1:5" ht="36.75" thickBot="1">
      <c r="A1005" s="177" t="s">
        <v>463</v>
      </c>
      <c r="B1005" s="365" t="s">
        <v>672</v>
      </c>
      <c r="C1005" s="351" t="s">
        <v>43</v>
      </c>
      <c r="D1005" s="475"/>
      <c r="E1005" s="476"/>
    </row>
    <row r="1006" spans="1:5" ht="12.75" thickBot="1">
      <c r="A1006" s="278" t="s">
        <v>9</v>
      </c>
      <c r="B1006" s="477" t="s">
        <v>673</v>
      </c>
      <c r="C1006" s="478"/>
      <c r="D1006" s="478"/>
      <c r="E1006" s="479"/>
    </row>
    <row r="1007" spans="1:5" ht="12.75" thickBot="1">
      <c r="A1007" s="278" t="s">
        <v>14</v>
      </c>
      <c r="B1007" s="480"/>
      <c r="C1007" s="481"/>
      <c r="D1007" s="481"/>
      <c r="E1007" s="482"/>
    </row>
    <row r="1008" spans="1:5">
      <c r="A1008" s="473"/>
      <c r="B1008" s="170">
        <v>2019</v>
      </c>
      <c r="C1008" s="170">
        <v>2020</v>
      </c>
      <c r="D1008" s="170">
        <v>2021</v>
      </c>
      <c r="E1008" s="170">
        <v>2022</v>
      </c>
    </row>
    <row r="1009" spans="1:5" ht="12.75" thickBot="1">
      <c r="A1009" s="474"/>
      <c r="B1009" s="171" t="s">
        <v>6</v>
      </c>
      <c r="C1009" s="171" t="s">
        <v>6</v>
      </c>
      <c r="D1009" s="171" t="s">
        <v>6</v>
      </c>
      <c r="E1009" s="171" t="s">
        <v>6</v>
      </c>
    </row>
    <row r="1010" spans="1:5" ht="12.75" thickBot="1">
      <c r="A1010" s="278" t="s">
        <v>8</v>
      </c>
      <c r="B1010" s="298"/>
      <c r="C1010" s="298">
        <v>1</v>
      </c>
      <c r="D1010" s="298">
        <v>0</v>
      </c>
      <c r="E1010" s="298">
        <v>0</v>
      </c>
    </row>
    <row r="1011" spans="1:5" ht="12.75" thickBot="1">
      <c r="A1011" s="278" t="s">
        <v>15</v>
      </c>
      <c r="B1011" s="172"/>
      <c r="C1011" s="172">
        <f>C1024</f>
        <v>12900</v>
      </c>
      <c r="D1011" s="172"/>
      <c r="E1011" s="172">
        <v>0</v>
      </c>
    </row>
    <row r="1012" spans="1:5" ht="12.75" thickBot="1">
      <c r="A1012" s="278" t="s">
        <v>23</v>
      </c>
      <c r="B1012" s="172" t="e">
        <f>B1011/B1010</f>
        <v>#DIV/0!</v>
      </c>
      <c r="C1012" s="172">
        <f>C1011/C1010</f>
        <v>12900</v>
      </c>
      <c r="D1012" s="172" t="e">
        <f>D1011/D1010</f>
        <v>#DIV/0!</v>
      </c>
      <c r="E1012" s="172" t="e">
        <f>E1011/E1010</f>
        <v>#DIV/0!</v>
      </c>
    </row>
    <row r="1013" spans="1:5" ht="12.75" thickBot="1">
      <c r="A1013" s="278" t="s">
        <v>16</v>
      </c>
      <c r="B1013" s="277" t="s">
        <v>22</v>
      </c>
      <c r="C1013" s="173" t="e">
        <f t="shared" ref="C1013:E1015" si="62">C1010/B1010-1</f>
        <v>#DIV/0!</v>
      </c>
      <c r="D1013" s="173">
        <f t="shared" si="62"/>
        <v>-1</v>
      </c>
      <c r="E1013" s="173" t="e">
        <f t="shared" si="62"/>
        <v>#DIV/0!</v>
      </c>
    </row>
    <row r="1014" spans="1:5" ht="12.75" thickBot="1">
      <c r="A1014" s="278" t="s">
        <v>17</v>
      </c>
      <c r="B1014" s="277" t="s">
        <v>22</v>
      </c>
      <c r="C1014" s="173" t="e">
        <f t="shared" si="62"/>
        <v>#DIV/0!</v>
      </c>
      <c r="D1014" s="173">
        <f t="shared" si="62"/>
        <v>-1</v>
      </c>
      <c r="E1014" s="173" t="e">
        <f t="shared" si="62"/>
        <v>#DIV/0!</v>
      </c>
    </row>
    <row r="1015" spans="1:5" ht="12.75" thickBot="1">
      <c r="A1015" s="278" t="s">
        <v>18</v>
      </c>
      <c r="B1015" s="277" t="s">
        <v>22</v>
      </c>
      <c r="C1015" s="173" t="e">
        <f t="shared" si="62"/>
        <v>#DIV/0!</v>
      </c>
      <c r="D1015" s="173" t="e">
        <f t="shared" si="62"/>
        <v>#DIV/0!</v>
      </c>
      <c r="E1015" s="173" t="e">
        <f t="shared" si="62"/>
        <v>#DIV/0!</v>
      </c>
    </row>
    <row r="1016" spans="1:5" ht="12.75" thickBot="1">
      <c r="A1016" s="470" t="s">
        <v>674</v>
      </c>
      <c r="B1016" s="471"/>
      <c r="C1016" s="471"/>
      <c r="D1016" s="471"/>
      <c r="E1016" s="472"/>
    </row>
    <row r="1017" spans="1:5">
      <c r="A1017" s="473"/>
      <c r="B1017" s="170">
        <v>2019</v>
      </c>
      <c r="C1017" s="170">
        <v>2020</v>
      </c>
      <c r="D1017" s="170">
        <v>2021</v>
      </c>
      <c r="E1017" s="170">
        <v>2022</v>
      </c>
    </row>
    <row r="1018" spans="1:5" ht="12.75" thickBot="1">
      <c r="A1018" s="474"/>
      <c r="B1018" s="171" t="s">
        <v>6</v>
      </c>
      <c r="C1018" s="171" t="s">
        <v>6</v>
      </c>
      <c r="D1018" s="171" t="s">
        <v>6</v>
      </c>
      <c r="E1018" s="171" t="s">
        <v>6</v>
      </c>
    </row>
    <row r="1019" spans="1:5" ht="12.75" thickBot="1">
      <c r="A1019" s="1" t="s">
        <v>33</v>
      </c>
      <c r="B1019" s="258">
        <f>B1020+B1021+B1022+B1023</f>
        <v>0</v>
      </c>
      <c r="C1019" s="258">
        <f>C1020+C1021+C1022+C1023</f>
        <v>0</v>
      </c>
      <c r="D1019" s="258">
        <f>D1020+D1021+D1022+D1023</f>
        <v>0</v>
      </c>
      <c r="E1019" s="258">
        <f>E1020+E1021+E1022+E1023</f>
        <v>0</v>
      </c>
    </row>
    <row r="1020" spans="1:5" ht="12.75" thickBot="1">
      <c r="A1020" s="5" t="s">
        <v>41</v>
      </c>
      <c r="B1020" s="258"/>
      <c r="C1020" s="258"/>
      <c r="D1020" s="258"/>
      <c r="E1020" s="258"/>
    </row>
    <row r="1021" spans="1:5" ht="12.75" thickBot="1">
      <c r="A1021" s="5" t="s">
        <v>46</v>
      </c>
      <c r="B1021" s="258"/>
      <c r="C1021" s="258"/>
      <c r="D1021" s="258"/>
      <c r="E1021" s="258"/>
    </row>
    <row r="1022" spans="1:5" ht="12.75" thickBot="1">
      <c r="A1022" s="5" t="s">
        <v>47</v>
      </c>
      <c r="B1022" s="258"/>
      <c r="C1022" s="258"/>
      <c r="D1022" s="258"/>
      <c r="E1022" s="258"/>
    </row>
    <row r="1023" spans="1:5" ht="12.75" thickBot="1">
      <c r="A1023" s="5" t="s">
        <v>48</v>
      </c>
      <c r="B1023" s="258"/>
      <c r="C1023" s="258"/>
      <c r="D1023" s="258"/>
      <c r="E1023" s="258"/>
    </row>
    <row r="1024" spans="1:5" ht="12.75" thickBot="1">
      <c r="A1024" s="1" t="s">
        <v>34</v>
      </c>
      <c r="B1024" s="178"/>
      <c r="C1024" s="299">
        <f>C1025</f>
        <v>12900</v>
      </c>
      <c r="D1024" s="178"/>
      <c r="E1024" s="178">
        <f>E1025+E1026+E1027+E1028</f>
        <v>0</v>
      </c>
    </row>
    <row r="1025" spans="1:5" ht="12.75" thickBot="1">
      <c r="A1025" s="5" t="s">
        <v>41</v>
      </c>
      <c r="B1025" s="178"/>
      <c r="C1025" s="304">
        <v>12900</v>
      </c>
      <c r="D1025" s="258"/>
      <c r="E1025" s="258"/>
    </row>
    <row r="1026" spans="1:5" ht="12.75" thickBot="1">
      <c r="A1026" s="5" t="s">
        <v>46</v>
      </c>
      <c r="B1026" s="178"/>
      <c r="C1026" s="258"/>
      <c r="D1026" s="258"/>
      <c r="E1026" s="258"/>
    </row>
    <row r="1027" spans="1:5" ht="12.75" thickBot="1">
      <c r="A1027" s="5" t="s">
        <v>47</v>
      </c>
      <c r="B1027" s="178"/>
      <c r="C1027" s="258"/>
      <c r="D1027" s="258"/>
      <c r="E1027" s="258"/>
    </row>
    <row r="1028" spans="1:5" ht="12.75" thickBot="1">
      <c r="A1028" s="5" t="s">
        <v>48</v>
      </c>
      <c r="B1028" s="178"/>
      <c r="C1028" s="258"/>
      <c r="D1028" s="258"/>
      <c r="E1028" s="258"/>
    </row>
    <row r="1029" spans="1:5" ht="12.75" thickBot="1">
      <c r="A1029" s="26" t="s">
        <v>466</v>
      </c>
      <c r="B1029" s="178">
        <f>B1019+B1024</f>
        <v>0</v>
      </c>
      <c r="C1029" s="178">
        <f>C1019+C1024</f>
        <v>12900</v>
      </c>
      <c r="D1029" s="178">
        <f>D1019+D1024</f>
        <v>0</v>
      </c>
      <c r="E1029" s="178">
        <f>E1019+E1024</f>
        <v>0</v>
      </c>
    </row>
    <row r="1030" spans="1:5" ht="12.75" thickBot="1">
      <c r="A1030" s="18" t="s">
        <v>619</v>
      </c>
      <c r="B1030" s="350">
        <f>B1024-B1011</f>
        <v>0</v>
      </c>
      <c r="C1030" s="350">
        <f>C1024-C1011</f>
        <v>0</v>
      </c>
      <c r="D1030" s="350">
        <f>D1024-D1011</f>
        <v>0</v>
      </c>
      <c r="E1030" s="350">
        <f>E1024-E1011</f>
        <v>0</v>
      </c>
    </row>
    <row r="1031" spans="1:5" ht="115.5" thickBot="1">
      <c r="A1031" s="177" t="s">
        <v>467</v>
      </c>
      <c r="B1031" s="366" t="s">
        <v>675</v>
      </c>
      <c r="C1031" s="351" t="s">
        <v>43</v>
      </c>
      <c r="D1031" s="475"/>
      <c r="E1031" s="476"/>
    </row>
    <row r="1032" spans="1:5" ht="12.75" thickBot="1">
      <c r="A1032" s="278" t="s">
        <v>9</v>
      </c>
      <c r="B1032" s="477" t="s">
        <v>676</v>
      </c>
      <c r="C1032" s="478"/>
      <c r="D1032" s="478"/>
      <c r="E1032" s="479"/>
    </row>
    <row r="1033" spans="1:5" ht="12.75" thickBot="1">
      <c r="A1033" s="278" t="s">
        <v>14</v>
      </c>
      <c r="B1033" s="480"/>
      <c r="C1033" s="481"/>
      <c r="D1033" s="481"/>
      <c r="E1033" s="482"/>
    </row>
    <row r="1034" spans="1:5">
      <c r="A1034" s="473"/>
      <c r="B1034" s="170">
        <v>2019</v>
      </c>
      <c r="C1034" s="170">
        <v>2020</v>
      </c>
      <c r="D1034" s="170">
        <v>2021</v>
      </c>
      <c r="E1034" s="170">
        <v>2022</v>
      </c>
    </row>
    <row r="1035" spans="1:5" ht="12.75" thickBot="1">
      <c r="A1035" s="474"/>
      <c r="B1035" s="171" t="s">
        <v>6</v>
      </c>
      <c r="C1035" s="171" t="s">
        <v>6</v>
      </c>
      <c r="D1035" s="171" t="s">
        <v>6</v>
      </c>
      <c r="E1035" s="171" t="s">
        <v>6</v>
      </c>
    </row>
    <row r="1036" spans="1:5" ht="12.75" thickBot="1">
      <c r="A1036" s="278" t="s">
        <v>8</v>
      </c>
      <c r="B1036" s="298"/>
      <c r="C1036" s="298">
        <v>1</v>
      </c>
      <c r="D1036" s="298">
        <v>0</v>
      </c>
      <c r="E1036" s="298">
        <v>0</v>
      </c>
    </row>
    <row r="1037" spans="1:5" ht="12.75" thickBot="1">
      <c r="A1037" s="278" t="s">
        <v>15</v>
      </c>
      <c r="B1037" s="172"/>
      <c r="C1037" s="172">
        <f>C1050</f>
        <v>3000</v>
      </c>
      <c r="D1037" s="172"/>
      <c r="E1037" s="172">
        <v>0</v>
      </c>
    </row>
    <row r="1038" spans="1:5" ht="12.75" thickBot="1">
      <c r="A1038" s="278" t="s">
        <v>23</v>
      </c>
      <c r="B1038" s="172" t="e">
        <f>B1037/B1036</f>
        <v>#DIV/0!</v>
      </c>
      <c r="C1038" s="172">
        <f>C1037/C1036</f>
        <v>3000</v>
      </c>
      <c r="D1038" s="172" t="e">
        <f>D1037/D1036</f>
        <v>#DIV/0!</v>
      </c>
      <c r="E1038" s="172" t="e">
        <f>E1037/E1036</f>
        <v>#DIV/0!</v>
      </c>
    </row>
    <row r="1039" spans="1:5" ht="12.75" thickBot="1">
      <c r="A1039" s="278" t="s">
        <v>16</v>
      </c>
      <c r="B1039" s="277" t="s">
        <v>22</v>
      </c>
      <c r="C1039" s="173" t="e">
        <f t="shared" ref="C1039:E1041" si="63">C1036/B1036-1</f>
        <v>#DIV/0!</v>
      </c>
      <c r="D1039" s="173">
        <f t="shared" si="63"/>
        <v>-1</v>
      </c>
      <c r="E1039" s="173" t="e">
        <f t="shared" si="63"/>
        <v>#DIV/0!</v>
      </c>
    </row>
    <row r="1040" spans="1:5" ht="12.75" thickBot="1">
      <c r="A1040" s="278" t="s">
        <v>17</v>
      </c>
      <c r="B1040" s="277" t="s">
        <v>22</v>
      </c>
      <c r="C1040" s="173" t="e">
        <f t="shared" si="63"/>
        <v>#DIV/0!</v>
      </c>
      <c r="D1040" s="173">
        <f t="shared" si="63"/>
        <v>-1</v>
      </c>
      <c r="E1040" s="173" t="e">
        <f t="shared" si="63"/>
        <v>#DIV/0!</v>
      </c>
    </row>
    <row r="1041" spans="1:5" ht="12.75" thickBot="1">
      <c r="A1041" s="278" t="s">
        <v>18</v>
      </c>
      <c r="B1041" s="277" t="s">
        <v>22</v>
      </c>
      <c r="C1041" s="173" t="e">
        <f t="shared" si="63"/>
        <v>#DIV/0!</v>
      </c>
      <c r="D1041" s="173" t="e">
        <f t="shared" si="63"/>
        <v>#DIV/0!</v>
      </c>
      <c r="E1041" s="173" t="e">
        <f t="shared" si="63"/>
        <v>#DIV/0!</v>
      </c>
    </row>
    <row r="1042" spans="1:5" ht="12.75" thickBot="1">
      <c r="A1042" s="470" t="s">
        <v>677</v>
      </c>
      <c r="B1042" s="471"/>
      <c r="C1042" s="471"/>
      <c r="D1042" s="471"/>
      <c r="E1042" s="472"/>
    </row>
    <row r="1043" spans="1:5">
      <c r="A1043" s="473"/>
      <c r="B1043" s="170">
        <v>2019</v>
      </c>
      <c r="C1043" s="170">
        <v>2020</v>
      </c>
      <c r="D1043" s="170">
        <v>2021</v>
      </c>
      <c r="E1043" s="170">
        <v>2022</v>
      </c>
    </row>
    <row r="1044" spans="1:5" ht="12.75" thickBot="1">
      <c r="A1044" s="474"/>
      <c r="B1044" s="171" t="s">
        <v>6</v>
      </c>
      <c r="C1044" s="171" t="s">
        <v>6</v>
      </c>
      <c r="D1044" s="171" t="s">
        <v>6</v>
      </c>
      <c r="E1044" s="171" t="s">
        <v>6</v>
      </c>
    </row>
    <row r="1045" spans="1:5" ht="12.75" thickBot="1">
      <c r="A1045" s="1" t="s">
        <v>33</v>
      </c>
      <c r="B1045" s="258">
        <f>B1046+B1047+B1048+B1049</f>
        <v>0</v>
      </c>
      <c r="C1045" s="258">
        <f>C1046+C1047+C1048+C1049</f>
        <v>0</v>
      </c>
      <c r="D1045" s="258">
        <f>D1046+D1047+D1048+D1049</f>
        <v>0</v>
      </c>
      <c r="E1045" s="258">
        <f>E1046+E1047+E1048+E1049</f>
        <v>0</v>
      </c>
    </row>
    <row r="1046" spans="1:5" ht="12.75" thickBot="1">
      <c r="A1046" s="5" t="s">
        <v>41</v>
      </c>
      <c r="B1046" s="258"/>
      <c r="C1046" s="258"/>
      <c r="D1046" s="258"/>
      <c r="E1046" s="258"/>
    </row>
    <row r="1047" spans="1:5" ht="12.75" thickBot="1">
      <c r="A1047" s="5" t="s">
        <v>46</v>
      </c>
      <c r="B1047" s="258"/>
      <c r="C1047" s="258"/>
      <c r="D1047" s="258"/>
      <c r="E1047" s="258"/>
    </row>
    <row r="1048" spans="1:5" ht="12.75" thickBot="1">
      <c r="A1048" s="5" t="s">
        <v>47</v>
      </c>
      <c r="B1048" s="258"/>
      <c r="C1048" s="258"/>
      <c r="D1048" s="258"/>
      <c r="E1048" s="258"/>
    </row>
    <row r="1049" spans="1:5" ht="12.75" thickBot="1">
      <c r="A1049" s="5" t="s">
        <v>48</v>
      </c>
      <c r="B1049" s="258"/>
      <c r="C1049" s="258"/>
      <c r="D1049" s="258"/>
      <c r="E1049" s="258"/>
    </row>
    <row r="1050" spans="1:5" ht="12.75" thickBot="1">
      <c r="A1050" s="1" t="s">
        <v>34</v>
      </c>
      <c r="B1050" s="178"/>
      <c r="C1050" s="299">
        <f>C1051</f>
        <v>3000</v>
      </c>
      <c r="D1050" s="178"/>
      <c r="E1050" s="178">
        <f>E1051+E1052+E1053+E1054</f>
        <v>0</v>
      </c>
    </row>
    <row r="1051" spans="1:5" ht="12.75" thickBot="1">
      <c r="A1051" s="5" t="s">
        <v>41</v>
      </c>
      <c r="B1051" s="178"/>
      <c r="C1051" s="304">
        <v>3000</v>
      </c>
      <c r="D1051" s="258"/>
      <c r="E1051" s="258"/>
    </row>
    <row r="1052" spans="1:5" ht="12.75" thickBot="1">
      <c r="A1052" s="5" t="s">
        <v>46</v>
      </c>
      <c r="B1052" s="178"/>
      <c r="C1052" s="258"/>
      <c r="D1052" s="258"/>
      <c r="E1052" s="258"/>
    </row>
    <row r="1053" spans="1:5" ht="12.75" thickBot="1">
      <c r="A1053" s="5" t="s">
        <v>47</v>
      </c>
      <c r="B1053" s="178"/>
      <c r="C1053" s="258"/>
      <c r="D1053" s="258"/>
      <c r="E1053" s="258"/>
    </row>
    <row r="1054" spans="1:5" ht="12.75" thickBot="1">
      <c r="A1054" s="5" t="s">
        <v>48</v>
      </c>
      <c r="B1054" s="178"/>
      <c r="C1054" s="258"/>
      <c r="D1054" s="258"/>
      <c r="E1054" s="258"/>
    </row>
    <row r="1055" spans="1:5" ht="12.75" thickBot="1">
      <c r="A1055" s="26" t="s">
        <v>678</v>
      </c>
      <c r="B1055" s="178">
        <f>B1045+B1050</f>
        <v>0</v>
      </c>
      <c r="C1055" s="178">
        <f>C1045+C1050</f>
        <v>3000</v>
      </c>
      <c r="D1055" s="178">
        <f>D1045+D1050</f>
        <v>0</v>
      </c>
      <c r="E1055" s="178">
        <f>E1045+E1050</f>
        <v>0</v>
      </c>
    </row>
    <row r="1056" spans="1:5" ht="12.75" thickBot="1">
      <c r="A1056" s="18" t="s">
        <v>619</v>
      </c>
      <c r="B1056" s="350">
        <f>B1050-B1037</f>
        <v>0</v>
      </c>
      <c r="C1056" s="350">
        <f>C1050-C1037</f>
        <v>0</v>
      </c>
      <c r="D1056" s="350">
        <f>D1050-D1037</f>
        <v>0</v>
      </c>
      <c r="E1056" s="350">
        <f>E1050-E1037</f>
        <v>0</v>
      </c>
    </row>
    <row r="1057" spans="1:5" ht="39" thickBot="1">
      <c r="A1057" s="177" t="s">
        <v>470</v>
      </c>
      <c r="B1057" s="365" t="s">
        <v>679</v>
      </c>
      <c r="C1057" s="351" t="s">
        <v>43</v>
      </c>
      <c r="D1057" s="475"/>
      <c r="E1057" s="476"/>
    </row>
    <row r="1058" spans="1:5" ht="12.75" thickBot="1">
      <c r="A1058" s="278" t="s">
        <v>9</v>
      </c>
      <c r="B1058" s="477" t="s">
        <v>680</v>
      </c>
      <c r="C1058" s="478"/>
      <c r="D1058" s="478"/>
      <c r="E1058" s="479"/>
    </row>
    <row r="1059" spans="1:5" ht="12.75" thickBot="1">
      <c r="A1059" s="278" t="s">
        <v>14</v>
      </c>
      <c r="B1059" s="480"/>
      <c r="C1059" s="481"/>
      <c r="D1059" s="481"/>
      <c r="E1059" s="482"/>
    </row>
    <row r="1060" spans="1:5">
      <c r="A1060" s="473"/>
      <c r="B1060" s="170">
        <v>2019</v>
      </c>
      <c r="C1060" s="170">
        <v>2020</v>
      </c>
      <c r="D1060" s="170">
        <v>2021</v>
      </c>
      <c r="E1060" s="170">
        <v>2022</v>
      </c>
    </row>
    <row r="1061" spans="1:5" ht="12.75" thickBot="1">
      <c r="A1061" s="474"/>
      <c r="B1061" s="171" t="s">
        <v>6</v>
      </c>
      <c r="C1061" s="171" t="s">
        <v>6</v>
      </c>
      <c r="D1061" s="171" t="s">
        <v>6</v>
      </c>
      <c r="E1061" s="171" t="s">
        <v>6</v>
      </c>
    </row>
    <row r="1062" spans="1:5" ht="12.75" thickBot="1">
      <c r="A1062" s="278" t="s">
        <v>8</v>
      </c>
      <c r="B1062" s="298"/>
      <c r="C1062" s="298">
        <v>1</v>
      </c>
      <c r="D1062" s="298">
        <v>0</v>
      </c>
      <c r="E1062" s="298">
        <v>0</v>
      </c>
    </row>
    <row r="1063" spans="1:5" ht="12.75" thickBot="1">
      <c r="A1063" s="278" t="s">
        <v>15</v>
      </c>
      <c r="B1063" s="172"/>
      <c r="C1063" s="172">
        <f>C1076</f>
        <v>3600</v>
      </c>
      <c r="D1063" s="172"/>
      <c r="E1063" s="172">
        <v>0</v>
      </c>
    </row>
    <row r="1064" spans="1:5" ht="12.75" thickBot="1">
      <c r="A1064" s="278" t="s">
        <v>23</v>
      </c>
      <c r="B1064" s="172" t="e">
        <f>B1063/B1062</f>
        <v>#DIV/0!</v>
      </c>
      <c r="C1064" s="172">
        <f>C1063/C1062</f>
        <v>3600</v>
      </c>
      <c r="D1064" s="172" t="e">
        <f>D1063/D1062</f>
        <v>#DIV/0!</v>
      </c>
      <c r="E1064" s="172" t="e">
        <f>E1063/E1062</f>
        <v>#DIV/0!</v>
      </c>
    </row>
    <row r="1065" spans="1:5" ht="12.75" thickBot="1">
      <c r="A1065" s="278" t="s">
        <v>16</v>
      </c>
      <c r="B1065" s="277" t="s">
        <v>22</v>
      </c>
      <c r="C1065" s="173" t="e">
        <f t="shared" ref="C1065:E1067" si="64">C1062/B1062-1</f>
        <v>#DIV/0!</v>
      </c>
      <c r="D1065" s="173">
        <f t="shared" si="64"/>
        <v>-1</v>
      </c>
      <c r="E1065" s="173" t="e">
        <f t="shared" si="64"/>
        <v>#DIV/0!</v>
      </c>
    </row>
    <row r="1066" spans="1:5" ht="12.75" thickBot="1">
      <c r="A1066" s="278" t="s">
        <v>17</v>
      </c>
      <c r="B1066" s="277" t="s">
        <v>22</v>
      </c>
      <c r="C1066" s="173" t="e">
        <f t="shared" si="64"/>
        <v>#DIV/0!</v>
      </c>
      <c r="D1066" s="173">
        <f t="shared" si="64"/>
        <v>-1</v>
      </c>
      <c r="E1066" s="173" t="e">
        <f t="shared" si="64"/>
        <v>#DIV/0!</v>
      </c>
    </row>
    <row r="1067" spans="1:5" ht="12.75" thickBot="1">
      <c r="A1067" s="278" t="s">
        <v>18</v>
      </c>
      <c r="B1067" s="277" t="s">
        <v>22</v>
      </c>
      <c r="C1067" s="173" t="e">
        <f t="shared" si="64"/>
        <v>#DIV/0!</v>
      </c>
      <c r="D1067" s="173" t="e">
        <f t="shared" si="64"/>
        <v>#DIV/0!</v>
      </c>
      <c r="E1067" s="173" t="e">
        <f t="shared" si="64"/>
        <v>#DIV/0!</v>
      </c>
    </row>
    <row r="1068" spans="1:5" ht="12.75" thickBot="1">
      <c r="A1068" s="470" t="s">
        <v>681</v>
      </c>
      <c r="B1068" s="471"/>
      <c r="C1068" s="471"/>
      <c r="D1068" s="471"/>
      <c r="E1068" s="472"/>
    </row>
    <row r="1069" spans="1:5">
      <c r="A1069" s="473"/>
      <c r="B1069" s="170">
        <v>2019</v>
      </c>
      <c r="C1069" s="170">
        <v>2020</v>
      </c>
      <c r="D1069" s="170">
        <v>2021</v>
      </c>
      <c r="E1069" s="170">
        <v>2022</v>
      </c>
    </row>
    <row r="1070" spans="1:5" ht="12.75" thickBot="1">
      <c r="A1070" s="474"/>
      <c r="B1070" s="171" t="s">
        <v>6</v>
      </c>
      <c r="C1070" s="171" t="s">
        <v>6</v>
      </c>
      <c r="D1070" s="171" t="s">
        <v>6</v>
      </c>
      <c r="E1070" s="171" t="s">
        <v>6</v>
      </c>
    </row>
    <row r="1071" spans="1:5" ht="12.75" thickBot="1">
      <c r="A1071" s="1" t="s">
        <v>33</v>
      </c>
      <c r="B1071" s="258">
        <f>B1072+B1073+B1074+B1075</f>
        <v>0</v>
      </c>
      <c r="C1071" s="258">
        <f>C1072+C1073+C1074+C1075</f>
        <v>0</v>
      </c>
      <c r="D1071" s="258">
        <f>D1072+D1073+D1074+D1075</f>
        <v>0</v>
      </c>
      <c r="E1071" s="258">
        <f>E1072+E1073+E1074+E1075</f>
        <v>0</v>
      </c>
    </row>
    <row r="1072" spans="1:5" ht="12.75" thickBot="1">
      <c r="A1072" s="5" t="s">
        <v>41</v>
      </c>
      <c r="B1072" s="258"/>
      <c r="C1072" s="258"/>
      <c r="D1072" s="258"/>
      <c r="E1072" s="258"/>
    </row>
    <row r="1073" spans="1:5" ht="12.75" thickBot="1">
      <c r="A1073" s="5" t="s">
        <v>46</v>
      </c>
      <c r="B1073" s="258"/>
      <c r="C1073" s="258"/>
      <c r="D1073" s="258"/>
      <c r="E1073" s="258"/>
    </row>
    <row r="1074" spans="1:5" ht="12.75" thickBot="1">
      <c r="A1074" s="5" t="s">
        <v>47</v>
      </c>
      <c r="B1074" s="258"/>
      <c r="C1074" s="258"/>
      <c r="D1074" s="258"/>
      <c r="E1074" s="258"/>
    </row>
    <row r="1075" spans="1:5" ht="12.75" thickBot="1">
      <c r="A1075" s="5" t="s">
        <v>48</v>
      </c>
      <c r="B1075" s="258"/>
      <c r="C1075" s="258"/>
      <c r="D1075" s="258"/>
      <c r="E1075" s="258"/>
    </row>
    <row r="1076" spans="1:5" ht="12.75" thickBot="1">
      <c r="A1076" s="1" t="s">
        <v>34</v>
      </c>
      <c r="B1076" s="178"/>
      <c r="C1076" s="299">
        <f>C1077</f>
        <v>3600</v>
      </c>
      <c r="D1076" s="178"/>
      <c r="E1076" s="178">
        <f>E1077+E1078+E1079+E1080</f>
        <v>0</v>
      </c>
    </row>
    <row r="1077" spans="1:5" ht="12.75" thickBot="1">
      <c r="A1077" s="5" t="s">
        <v>41</v>
      </c>
      <c r="B1077" s="178"/>
      <c r="C1077" s="304">
        <v>3600</v>
      </c>
      <c r="D1077" s="258"/>
      <c r="E1077" s="258"/>
    </row>
    <row r="1078" spans="1:5" ht="12.75" thickBot="1">
      <c r="A1078" s="5" t="s">
        <v>46</v>
      </c>
      <c r="B1078" s="178"/>
      <c r="C1078" s="258"/>
      <c r="D1078" s="258"/>
      <c r="E1078" s="258"/>
    </row>
    <row r="1079" spans="1:5" ht="12.75" thickBot="1">
      <c r="A1079" s="5" t="s">
        <v>47</v>
      </c>
      <c r="B1079" s="178"/>
      <c r="C1079" s="258"/>
      <c r="D1079" s="258"/>
      <c r="E1079" s="258"/>
    </row>
    <row r="1080" spans="1:5" ht="12.75" thickBot="1">
      <c r="A1080" s="5" t="s">
        <v>48</v>
      </c>
      <c r="B1080" s="178"/>
      <c r="C1080" s="258"/>
      <c r="D1080" s="258"/>
      <c r="E1080" s="258"/>
    </row>
    <row r="1081" spans="1:5" ht="12.75" thickBot="1">
      <c r="A1081" s="26" t="s">
        <v>475</v>
      </c>
      <c r="B1081" s="178">
        <f>B1071+B1076</f>
        <v>0</v>
      </c>
      <c r="C1081" s="178">
        <f>C1071+C1076</f>
        <v>3600</v>
      </c>
      <c r="D1081" s="178">
        <f>D1071+D1076</f>
        <v>0</v>
      </c>
      <c r="E1081" s="178">
        <f>E1071+E1076</f>
        <v>0</v>
      </c>
    </row>
    <row r="1082" spans="1:5" ht="12.75" thickBot="1">
      <c r="A1082" s="18" t="s">
        <v>619</v>
      </c>
      <c r="B1082" s="350">
        <f>B1076-B1063</f>
        <v>0</v>
      </c>
      <c r="C1082" s="350">
        <f>C1076-C1063</f>
        <v>0</v>
      </c>
      <c r="D1082" s="350">
        <f>D1076-D1063</f>
        <v>0</v>
      </c>
      <c r="E1082" s="350">
        <f>E1076-E1063</f>
        <v>0</v>
      </c>
    </row>
    <row r="1083" spans="1:5" s="343" customFormat="1" ht="24.75" customHeight="1" thickBot="1">
      <c r="A1083" s="382" t="s">
        <v>374</v>
      </c>
      <c r="B1083" s="499" t="s">
        <v>682</v>
      </c>
      <c r="C1083" s="500"/>
      <c r="D1083" s="500"/>
      <c r="E1083" s="501"/>
    </row>
    <row r="1084" spans="1:5" ht="23.25" customHeight="1" thickBot="1">
      <c r="A1084" s="477" t="s">
        <v>13</v>
      </c>
      <c r="B1084" s="478"/>
      <c r="C1084" s="478"/>
      <c r="D1084" s="478"/>
      <c r="E1084" s="479"/>
    </row>
    <row r="1085" spans="1:5" ht="12.75" thickBot="1">
      <c r="A1085" s="293"/>
      <c r="B1085" s="294"/>
      <c r="C1085" s="291" t="s">
        <v>566</v>
      </c>
      <c r="D1085" s="291" t="s">
        <v>566</v>
      </c>
      <c r="E1085" s="291" t="s">
        <v>566</v>
      </c>
    </row>
    <row r="1086" spans="1:5" ht="24.75" thickBot="1">
      <c r="A1086" s="288" t="s">
        <v>683</v>
      </c>
      <c r="B1086" s="289" t="s">
        <v>684</v>
      </c>
      <c r="C1086" s="289" t="s">
        <v>684</v>
      </c>
      <c r="D1086" s="289" t="s">
        <v>633</v>
      </c>
      <c r="E1086" s="289" t="s">
        <v>634</v>
      </c>
    </row>
    <row r="1087" spans="1:5" ht="24.75" thickBot="1">
      <c r="A1087" s="288" t="s">
        <v>685</v>
      </c>
      <c r="B1087" s="289" t="s">
        <v>686</v>
      </c>
      <c r="C1087" s="289" t="s">
        <v>687</v>
      </c>
      <c r="D1087" s="289" t="s">
        <v>684</v>
      </c>
      <c r="E1087" s="289" t="s">
        <v>684</v>
      </c>
    </row>
    <row r="1088" spans="1:5" ht="12.75" thickBot="1">
      <c r="A1088" s="493" t="s">
        <v>379</v>
      </c>
      <c r="B1088" s="494"/>
      <c r="C1088" s="494"/>
      <c r="D1088" s="494"/>
      <c r="E1088" s="495"/>
    </row>
    <row r="1089" spans="1:5" ht="12.75" thickBot="1">
      <c r="A1089" s="493" t="s">
        <v>36</v>
      </c>
      <c r="B1089" s="494"/>
      <c r="C1089" s="494"/>
      <c r="D1089" s="494"/>
      <c r="E1089" s="495"/>
    </row>
    <row r="1090" spans="1:5" ht="18.75" customHeight="1" thickBot="1">
      <c r="A1090" s="295" t="s">
        <v>499</v>
      </c>
      <c r="B1090" s="502" t="s">
        <v>688</v>
      </c>
      <c r="C1090" s="503"/>
      <c r="D1090" s="503"/>
      <c r="E1090" s="504"/>
    </row>
    <row r="1091" spans="1:5" ht="31.5" customHeight="1" thickBot="1">
      <c r="A1091" s="290" t="s">
        <v>9</v>
      </c>
      <c r="B1091" s="477" t="s">
        <v>577</v>
      </c>
      <c r="C1091" s="478"/>
      <c r="D1091" s="478"/>
      <c r="E1091" s="479"/>
    </row>
    <row r="1092" spans="1:5" ht="12.75" thickBot="1">
      <c r="A1092" s="290" t="s">
        <v>14</v>
      </c>
      <c r="B1092" s="480" t="s">
        <v>689</v>
      </c>
      <c r="C1092" s="481"/>
      <c r="D1092" s="481"/>
      <c r="E1092" s="482"/>
    </row>
    <row r="1093" spans="1:5" ht="12.75" customHeight="1">
      <c r="A1093" s="488"/>
      <c r="B1093" s="296">
        <v>2019</v>
      </c>
      <c r="C1093" s="296">
        <v>2020</v>
      </c>
      <c r="D1093" s="296">
        <v>2021</v>
      </c>
      <c r="E1093" s="296">
        <v>2022</v>
      </c>
    </row>
    <row r="1094" spans="1:5" ht="9" customHeight="1" thickBot="1">
      <c r="A1094" s="489"/>
      <c r="B1094" s="297" t="s">
        <v>5</v>
      </c>
      <c r="C1094" s="297" t="s">
        <v>6</v>
      </c>
      <c r="D1094" s="297" t="s">
        <v>6</v>
      </c>
      <c r="E1094" s="297" t="s">
        <v>6</v>
      </c>
    </row>
    <row r="1095" spans="1:5" ht="12.75" thickBot="1">
      <c r="A1095" s="290" t="s">
        <v>8</v>
      </c>
      <c r="B1095" s="298">
        <v>660</v>
      </c>
      <c r="C1095" s="298">
        <v>660</v>
      </c>
      <c r="D1095" s="298">
        <v>660</v>
      </c>
      <c r="E1095" s="298">
        <v>660</v>
      </c>
    </row>
    <row r="1096" spans="1:5" ht="12.75" thickBot="1">
      <c r="A1096" s="290" t="s">
        <v>15</v>
      </c>
      <c r="B1096" s="172">
        <v>1156000</v>
      </c>
      <c r="C1096" s="309">
        <v>1400835</v>
      </c>
      <c r="D1096" s="309">
        <f>D1125</f>
        <v>1400835</v>
      </c>
      <c r="E1096" s="309">
        <f>E1125</f>
        <v>1400835</v>
      </c>
    </row>
    <row r="1097" spans="1:5" ht="12.75" thickBot="1">
      <c r="A1097" s="290" t="s">
        <v>23</v>
      </c>
      <c r="B1097" s="298">
        <v>1748.8653555219364</v>
      </c>
      <c r="C1097" s="298">
        <f>C1096/C1095</f>
        <v>2122.4772727272725</v>
      </c>
      <c r="D1097" s="298">
        <f>D1096/D1095</f>
        <v>2122.4772727272725</v>
      </c>
      <c r="E1097" s="298">
        <f>E1096/E1095</f>
        <v>2122.4772727272725</v>
      </c>
    </row>
    <row r="1098" spans="1:5" ht="12.75" thickBot="1">
      <c r="A1098" s="290" t="s">
        <v>16</v>
      </c>
      <c r="B1098" s="359">
        <f>C1098</f>
        <v>0</v>
      </c>
      <c r="C1098" s="302">
        <f t="shared" ref="C1098:E1100" si="65">C1095/B1095-1</f>
        <v>0</v>
      </c>
      <c r="D1098" s="302">
        <f t="shared" si="65"/>
        <v>0</v>
      </c>
      <c r="E1098" s="302">
        <f t="shared" si="65"/>
        <v>0</v>
      </c>
    </row>
    <row r="1099" spans="1:5" ht="12.75" thickBot="1">
      <c r="A1099" s="290" t="s">
        <v>17</v>
      </c>
      <c r="B1099" s="359">
        <f t="shared" ref="B1099:B1100" si="66">C1099</f>
        <v>0.21179498269896202</v>
      </c>
      <c r="C1099" s="302">
        <f t="shared" si="65"/>
        <v>0.21179498269896202</v>
      </c>
      <c r="D1099" s="302">
        <f t="shared" si="65"/>
        <v>0</v>
      </c>
      <c r="E1099" s="302">
        <f t="shared" si="65"/>
        <v>0</v>
      </c>
    </row>
    <row r="1100" spans="1:5" ht="12.75" thickBot="1">
      <c r="A1100" s="290" t="s">
        <v>18</v>
      </c>
      <c r="B1100" s="359">
        <f t="shared" si="66"/>
        <v>0.21363103570305109</v>
      </c>
      <c r="C1100" s="302">
        <f t="shared" si="65"/>
        <v>0.21363103570305109</v>
      </c>
      <c r="D1100" s="302">
        <f t="shared" si="65"/>
        <v>0</v>
      </c>
      <c r="E1100" s="302">
        <f t="shared" si="65"/>
        <v>0</v>
      </c>
    </row>
    <row r="1101" spans="1:5" ht="12.75" customHeight="1" thickBot="1">
      <c r="A1101" s="485" t="s">
        <v>690</v>
      </c>
      <c r="B1101" s="486"/>
      <c r="C1101" s="486"/>
      <c r="D1101" s="486"/>
      <c r="E1101" s="487"/>
    </row>
    <row r="1102" spans="1:5" ht="12.75" customHeight="1">
      <c r="A1102" s="488"/>
      <c r="B1102" s="296">
        <v>2019</v>
      </c>
      <c r="C1102" s="296">
        <v>2020</v>
      </c>
      <c r="D1102" s="296">
        <v>2021</v>
      </c>
      <c r="E1102" s="296">
        <v>2022</v>
      </c>
    </row>
    <row r="1103" spans="1:5" ht="9" customHeight="1" thickBot="1">
      <c r="A1103" s="489"/>
      <c r="B1103" s="297" t="s">
        <v>5</v>
      </c>
      <c r="C1103" s="297" t="s">
        <v>6</v>
      </c>
      <c r="D1103" s="297" t="s">
        <v>6</v>
      </c>
      <c r="E1103" s="297" t="s">
        <v>6</v>
      </c>
    </row>
    <row r="1104" spans="1:5" ht="12.75" thickBot="1">
      <c r="A1104" s="303" t="s">
        <v>0</v>
      </c>
      <c r="B1104" s="176">
        <v>468000</v>
      </c>
      <c r="C1104" s="176">
        <f>C1105</f>
        <v>506000</v>
      </c>
      <c r="D1104" s="176">
        <f t="shared" ref="D1104:E1104" si="67">D1105</f>
        <v>506000</v>
      </c>
      <c r="E1104" s="176">
        <f t="shared" si="67"/>
        <v>506000</v>
      </c>
    </row>
    <row r="1105" spans="1:5" ht="12.75" thickBot="1">
      <c r="A1105" s="306" t="s">
        <v>41</v>
      </c>
      <c r="B1105" s="176">
        <v>468000</v>
      </c>
      <c r="C1105" s="176">
        <v>506000</v>
      </c>
      <c r="D1105" s="176">
        <v>506000</v>
      </c>
      <c r="E1105" s="176">
        <v>506000</v>
      </c>
    </row>
    <row r="1106" spans="1:5" ht="12.75" thickBot="1">
      <c r="A1106" s="306" t="s">
        <v>42</v>
      </c>
      <c r="B1106" s="309"/>
      <c r="C1106" s="307"/>
      <c r="D1106" s="307"/>
      <c r="E1106" s="307"/>
    </row>
    <row r="1107" spans="1:5" ht="24.75" thickBot="1">
      <c r="A1107" s="303" t="s">
        <v>28</v>
      </c>
      <c r="B1107" s="305">
        <v>78000</v>
      </c>
      <c r="C1107" s="305">
        <f>C1108</f>
        <v>84000</v>
      </c>
      <c r="D1107" s="305">
        <f t="shared" ref="D1107:E1107" si="68">D1108</f>
        <v>84000</v>
      </c>
      <c r="E1107" s="305">
        <f t="shared" si="68"/>
        <v>84000</v>
      </c>
    </row>
    <row r="1108" spans="1:5" ht="12.75" thickBot="1">
      <c r="A1108" s="306" t="s">
        <v>41</v>
      </c>
      <c r="B1108" s="305">
        <v>78000</v>
      </c>
      <c r="C1108" s="305">
        <v>84000</v>
      </c>
      <c r="D1108" s="305">
        <v>84000</v>
      </c>
      <c r="E1108" s="305">
        <v>84000</v>
      </c>
    </row>
    <row r="1109" spans="1:5" ht="12.75" thickBot="1">
      <c r="A1109" s="306" t="s">
        <v>42</v>
      </c>
      <c r="B1109" s="309"/>
      <c r="C1109" s="305"/>
      <c r="D1109" s="305"/>
      <c r="E1109" s="305"/>
    </row>
    <row r="1110" spans="1:5" ht="12.75" thickBot="1">
      <c r="A1110" s="303" t="s">
        <v>1</v>
      </c>
      <c r="B1110" s="174">
        <v>605000</v>
      </c>
      <c r="C1110" s="140">
        <f>C1111</f>
        <v>805835</v>
      </c>
      <c r="D1110" s="140">
        <f t="shared" ref="D1110:E1110" si="69">D1111</f>
        <v>805835</v>
      </c>
      <c r="E1110" s="140">
        <f t="shared" si="69"/>
        <v>805835</v>
      </c>
    </row>
    <row r="1111" spans="1:5" ht="12.75" thickBot="1">
      <c r="A1111" s="306" t="s">
        <v>41</v>
      </c>
      <c r="B1111" s="174">
        <v>605000</v>
      </c>
      <c r="C1111" s="140">
        <v>805835</v>
      </c>
      <c r="D1111" s="140">
        <v>805835</v>
      </c>
      <c r="E1111" s="140">
        <v>805835</v>
      </c>
    </row>
    <row r="1112" spans="1:5" ht="12.75" thickBot="1">
      <c r="A1112" s="306" t="s">
        <v>42</v>
      </c>
      <c r="B1112" s="299"/>
      <c r="C1112" s="304"/>
      <c r="D1112" s="304"/>
      <c r="E1112" s="304"/>
    </row>
    <row r="1113" spans="1:5" ht="12.75" thickBot="1">
      <c r="A1113" s="303" t="s">
        <v>2</v>
      </c>
      <c r="B1113" s="299"/>
      <c r="C1113" s="304"/>
      <c r="D1113" s="304"/>
      <c r="E1113" s="304"/>
    </row>
    <row r="1114" spans="1:5" ht="12.75" thickBot="1">
      <c r="A1114" s="306" t="s">
        <v>41</v>
      </c>
      <c r="B1114" s="299"/>
      <c r="C1114" s="304"/>
      <c r="D1114" s="304"/>
      <c r="E1114" s="304"/>
    </row>
    <row r="1115" spans="1:5" ht="12.75" thickBot="1">
      <c r="A1115" s="306" t="s">
        <v>42</v>
      </c>
      <c r="B1115" s="299"/>
      <c r="C1115" s="304"/>
      <c r="D1115" s="304"/>
      <c r="E1115" s="304"/>
    </row>
    <row r="1116" spans="1:5" ht="12.75" thickBot="1">
      <c r="A1116" s="303" t="s">
        <v>24</v>
      </c>
      <c r="B1116" s="299"/>
      <c r="C1116" s="304"/>
      <c r="D1116" s="304"/>
      <c r="E1116" s="304"/>
    </row>
    <row r="1117" spans="1:5" ht="12.75" thickBot="1">
      <c r="A1117" s="306" t="s">
        <v>41</v>
      </c>
      <c r="B1117" s="299"/>
      <c r="C1117" s="304"/>
      <c r="D1117" s="304"/>
      <c r="E1117" s="304"/>
    </row>
    <row r="1118" spans="1:5" ht="12.75" thickBot="1">
      <c r="A1118" s="306" t="s">
        <v>42</v>
      </c>
      <c r="B1118" s="299"/>
      <c r="C1118" s="304"/>
      <c r="D1118" s="304"/>
      <c r="E1118" s="304"/>
    </row>
    <row r="1119" spans="1:5" ht="12.75" thickBot="1">
      <c r="A1119" s="303" t="s">
        <v>25</v>
      </c>
      <c r="B1119" s="299"/>
      <c r="C1119" s="304"/>
      <c r="D1119" s="304"/>
      <c r="E1119" s="304"/>
    </row>
    <row r="1120" spans="1:5" ht="12.75" thickBot="1">
      <c r="A1120" s="306" t="s">
        <v>41</v>
      </c>
      <c r="B1120" s="299"/>
      <c r="C1120" s="304"/>
      <c r="D1120" s="304"/>
      <c r="E1120" s="304"/>
    </row>
    <row r="1121" spans="1:5" ht="12.75" thickBot="1">
      <c r="A1121" s="306" t="s">
        <v>42</v>
      </c>
      <c r="B1121" s="299"/>
      <c r="C1121" s="304"/>
      <c r="D1121" s="304"/>
      <c r="E1121" s="304"/>
    </row>
    <row r="1122" spans="1:5" ht="24.75" thickBot="1">
      <c r="A1122" s="303" t="s">
        <v>3</v>
      </c>
      <c r="B1122" s="299">
        <v>5000</v>
      </c>
      <c r="C1122" s="305">
        <v>5000</v>
      </c>
      <c r="D1122" s="305">
        <v>5000</v>
      </c>
      <c r="E1122" s="305">
        <v>5000</v>
      </c>
    </row>
    <row r="1123" spans="1:5" ht="12.75" thickBot="1">
      <c r="A1123" s="317" t="s">
        <v>41</v>
      </c>
      <c r="B1123" s="309">
        <v>5000</v>
      </c>
      <c r="C1123" s="305">
        <v>5000</v>
      </c>
      <c r="D1123" s="305">
        <v>5000</v>
      </c>
      <c r="E1123" s="305">
        <v>5000</v>
      </c>
    </row>
    <row r="1124" spans="1:5" ht="12.75" thickBot="1">
      <c r="A1124" s="317" t="s">
        <v>42</v>
      </c>
      <c r="B1124" s="309"/>
      <c r="C1124" s="354"/>
      <c r="D1124" s="355"/>
      <c r="E1124" s="355"/>
    </row>
    <row r="1125" spans="1:5" ht="12.75" thickBot="1">
      <c r="A1125" s="780" t="s">
        <v>691</v>
      </c>
      <c r="B1125" s="309">
        <f>B1122+B1119+B1116+B1113+B1110+B1107+B1104</f>
        <v>1156000</v>
      </c>
      <c r="C1125" s="309">
        <f>C1122+C1119+C1116+C1113+C1110+C1107+C1104</f>
        <v>1400835</v>
      </c>
      <c r="D1125" s="309">
        <f>D1122+D1119+D1116+D1113+D1110+D1107+D1104</f>
        <v>1400835</v>
      </c>
      <c r="E1125" s="309">
        <f>E1122+E1119+E1116+E1113+E1110+E1107+E1104</f>
        <v>1400835</v>
      </c>
    </row>
    <row r="1126" spans="1:5" ht="12.75" thickBot="1">
      <c r="A1126" s="315" t="s">
        <v>32</v>
      </c>
      <c r="B1126" s="356">
        <f>IF(B1125-B1096=0,0,"Error")</f>
        <v>0</v>
      </c>
      <c r="C1126" s="356">
        <f>IF(C1125-C1096=0,0,"Error")</f>
        <v>0</v>
      </c>
      <c r="D1126" s="356">
        <f>IF(D1125-D1096=0,0,"Error")</f>
        <v>0</v>
      </c>
      <c r="E1126" s="356">
        <f>IF(E1125-E1096=0,0,"Error")</f>
        <v>0</v>
      </c>
    </row>
    <row r="1127" spans="1:5" ht="12.75" hidden="1" thickBot="1">
      <c r="A1127" s="315"/>
      <c r="B1127" s="517"/>
      <c r="C1127" s="518"/>
      <c r="D1127" s="518"/>
      <c r="E1127" s="519"/>
    </row>
    <row r="1128" spans="1:5" ht="26.25" hidden="1" customHeight="1">
      <c r="A1128" s="386" t="s">
        <v>9</v>
      </c>
      <c r="B1128" s="505"/>
      <c r="C1128" s="506"/>
      <c r="D1128" s="506"/>
      <c r="E1128" s="507"/>
    </row>
    <row r="1129" spans="1:5" ht="12.75" hidden="1" thickBot="1">
      <c r="A1129" s="386" t="s">
        <v>14</v>
      </c>
      <c r="B1129" s="517"/>
      <c r="C1129" s="518"/>
      <c r="D1129" s="518"/>
      <c r="E1129" s="519"/>
    </row>
    <row r="1130" spans="1:5" ht="12.75" hidden="1" customHeight="1">
      <c r="A1130" s="473"/>
      <c r="B1130" s="170">
        <v>2018</v>
      </c>
      <c r="C1130" s="170">
        <v>2019</v>
      </c>
      <c r="D1130" s="170">
        <v>2020</v>
      </c>
      <c r="E1130" s="170">
        <v>2021</v>
      </c>
    </row>
    <row r="1131" spans="1:5" ht="9" hidden="1" customHeight="1">
      <c r="A1131" s="474"/>
      <c r="B1131" s="171" t="s">
        <v>5</v>
      </c>
      <c r="C1131" s="171" t="s">
        <v>6</v>
      </c>
      <c r="D1131" s="171" t="s">
        <v>6</v>
      </c>
      <c r="E1131" s="171" t="s">
        <v>6</v>
      </c>
    </row>
    <row r="1132" spans="1:5" ht="12.75" hidden="1" thickBot="1">
      <c r="A1132" s="386" t="s">
        <v>8</v>
      </c>
      <c r="B1132" s="172"/>
      <c r="C1132" s="172"/>
      <c r="D1132" s="172"/>
      <c r="E1132" s="172"/>
    </row>
    <row r="1133" spans="1:5" ht="12.75" hidden="1" thickBot="1">
      <c r="A1133" s="386" t="s">
        <v>15</v>
      </c>
      <c r="B1133" s="336"/>
      <c r="C1133" s="369"/>
      <c r="D1133" s="172"/>
      <c r="E1133" s="172"/>
    </row>
    <row r="1134" spans="1:5" ht="12.75" hidden="1" thickBot="1">
      <c r="A1134" s="386" t="s">
        <v>23</v>
      </c>
      <c r="B1134" s="172" t="e">
        <f>B1133/B1132</f>
        <v>#DIV/0!</v>
      </c>
      <c r="C1134" s="172" t="e">
        <f>C1133/C1132</f>
        <v>#DIV/0!</v>
      </c>
      <c r="D1134" s="172" t="e">
        <f>D1133/D1132</f>
        <v>#DIV/0!</v>
      </c>
      <c r="E1134" s="172" t="e">
        <f>E1133/E1132</f>
        <v>#DIV/0!</v>
      </c>
    </row>
    <row r="1135" spans="1:5" ht="12.75" hidden="1" thickBot="1">
      <c r="A1135" s="386" t="s">
        <v>16</v>
      </c>
      <c r="B1135" s="384"/>
      <c r="C1135" s="173" t="e">
        <f t="shared" ref="C1135:E1137" si="70">C1132/B1132-1</f>
        <v>#DIV/0!</v>
      </c>
      <c r="D1135" s="173" t="e">
        <f t="shared" si="70"/>
        <v>#DIV/0!</v>
      </c>
      <c r="E1135" s="173" t="e">
        <f t="shared" si="70"/>
        <v>#DIV/0!</v>
      </c>
    </row>
    <row r="1136" spans="1:5" ht="12.75" hidden="1" thickBot="1">
      <c r="A1136" s="386" t="s">
        <v>17</v>
      </c>
      <c r="B1136" s="384"/>
      <c r="C1136" s="173" t="e">
        <f t="shared" si="70"/>
        <v>#DIV/0!</v>
      </c>
      <c r="D1136" s="173" t="e">
        <f t="shared" si="70"/>
        <v>#DIV/0!</v>
      </c>
      <c r="E1136" s="173" t="e">
        <f t="shared" si="70"/>
        <v>#DIV/0!</v>
      </c>
    </row>
    <row r="1137" spans="1:5" ht="12.75" hidden="1" thickBot="1">
      <c r="A1137" s="386" t="s">
        <v>18</v>
      </c>
      <c r="B1137" s="384"/>
      <c r="C1137" s="173" t="e">
        <f t="shared" si="70"/>
        <v>#DIV/0!</v>
      </c>
      <c r="D1137" s="173" t="e">
        <f t="shared" si="70"/>
        <v>#DIV/0!</v>
      </c>
      <c r="E1137" s="173" t="e">
        <f t="shared" si="70"/>
        <v>#DIV/0!</v>
      </c>
    </row>
    <row r="1138" spans="1:5" ht="24.75" hidden="1" customHeight="1">
      <c r="A1138" s="502" t="s">
        <v>582</v>
      </c>
      <c r="B1138" s="503"/>
      <c r="C1138" s="503"/>
      <c r="D1138" s="503"/>
      <c r="E1138" s="504"/>
    </row>
    <row r="1139" spans="1:5" ht="12.75" hidden="1" customHeight="1">
      <c r="A1139" s="473"/>
      <c r="B1139" s="170">
        <v>2018</v>
      </c>
      <c r="C1139" s="170">
        <v>2019</v>
      </c>
      <c r="D1139" s="170">
        <v>2020</v>
      </c>
      <c r="E1139" s="170">
        <v>2021</v>
      </c>
    </row>
    <row r="1140" spans="1:5" ht="9" hidden="1" customHeight="1">
      <c r="A1140" s="474"/>
      <c r="B1140" s="171" t="s">
        <v>5</v>
      </c>
      <c r="C1140" s="171" t="s">
        <v>6</v>
      </c>
      <c r="D1140" s="171" t="s">
        <v>6</v>
      </c>
      <c r="E1140" s="171" t="s">
        <v>6</v>
      </c>
    </row>
    <row r="1141" spans="1:5" ht="24.75" hidden="1" customHeight="1">
      <c r="A1141" s="316" t="s">
        <v>0</v>
      </c>
      <c r="B1141" s="305"/>
      <c r="C1141" s="305"/>
      <c r="D1141" s="305"/>
      <c r="E1141" s="305"/>
    </row>
    <row r="1142" spans="1:5" ht="38.25" hidden="1" customHeight="1">
      <c r="A1142" s="317" t="s">
        <v>41</v>
      </c>
      <c r="B1142" s="309"/>
      <c r="C1142" s="307"/>
      <c r="D1142" s="307"/>
      <c r="E1142" s="307"/>
    </row>
    <row r="1143" spans="1:5" ht="24.75" hidden="1" customHeight="1">
      <c r="A1143" s="317" t="s">
        <v>42</v>
      </c>
      <c r="B1143" s="309"/>
      <c r="C1143" s="307"/>
      <c r="D1143" s="307"/>
      <c r="E1143" s="307"/>
    </row>
    <row r="1144" spans="1:5" ht="24.75" hidden="1" customHeight="1">
      <c r="A1144" s="316" t="s">
        <v>28</v>
      </c>
      <c r="B1144" s="305"/>
      <c r="C1144" s="305"/>
      <c r="D1144" s="305"/>
      <c r="E1144" s="305"/>
    </row>
    <row r="1145" spans="1:5" ht="12.75" hidden="1" thickBot="1">
      <c r="A1145" s="317" t="s">
        <v>41</v>
      </c>
      <c r="B1145" s="309"/>
      <c r="C1145" s="305"/>
      <c r="D1145" s="305"/>
      <c r="E1145" s="305"/>
    </row>
    <row r="1146" spans="1:5" ht="12.75" hidden="1" thickBot="1">
      <c r="A1146" s="317" t="s">
        <v>42</v>
      </c>
      <c r="B1146" s="309"/>
      <c r="C1146" s="305"/>
      <c r="D1146" s="305"/>
      <c r="E1146" s="305"/>
    </row>
    <row r="1147" spans="1:5" ht="24.75" hidden="1" customHeight="1">
      <c r="A1147" s="316" t="s">
        <v>1</v>
      </c>
      <c r="B1147" s="174"/>
      <c r="C1147" s="174"/>
      <c r="D1147" s="174"/>
      <c r="E1147" s="174"/>
    </row>
    <row r="1148" spans="1:5" ht="12.75" hidden="1" thickBot="1">
      <c r="A1148" s="317" t="s">
        <v>41</v>
      </c>
      <c r="B1148" s="174"/>
      <c r="C1148" s="174"/>
      <c r="D1148" s="174"/>
      <c r="E1148" s="174"/>
    </row>
    <row r="1149" spans="1:5" ht="12.75" hidden="1" thickBot="1">
      <c r="A1149" s="317" t="s">
        <v>42</v>
      </c>
      <c r="B1149" s="309"/>
      <c r="C1149" s="305"/>
      <c r="D1149" s="305"/>
      <c r="E1149" s="305"/>
    </row>
    <row r="1150" spans="1:5" ht="12.75" hidden="1" thickBot="1">
      <c r="A1150" s="316" t="s">
        <v>2</v>
      </c>
      <c r="B1150" s="309"/>
      <c r="C1150" s="305"/>
      <c r="D1150" s="305"/>
      <c r="E1150" s="305"/>
    </row>
    <row r="1151" spans="1:5" ht="12.75" hidden="1" thickBot="1">
      <c r="A1151" s="317" t="s">
        <v>41</v>
      </c>
      <c r="B1151" s="309"/>
      <c r="C1151" s="305"/>
      <c r="D1151" s="305"/>
      <c r="E1151" s="305"/>
    </row>
    <row r="1152" spans="1:5" ht="12.75" hidden="1" thickBot="1">
      <c r="A1152" s="317" t="s">
        <v>42</v>
      </c>
      <c r="B1152" s="309"/>
      <c r="C1152" s="305"/>
      <c r="D1152" s="305"/>
      <c r="E1152" s="305"/>
    </row>
    <row r="1153" spans="1:5" ht="12.75" hidden="1" thickBot="1">
      <c r="A1153" s="316" t="s">
        <v>24</v>
      </c>
      <c r="B1153" s="309"/>
      <c r="C1153" s="305"/>
      <c r="D1153" s="305"/>
      <c r="E1153" s="305"/>
    </row>
    <row r="1154" spans="1:5" ht="12.75" hidden="1" thickBot="1">
      <c r="A1154" s="317" t="s">
        <v>41</v>
      </c>
      <c r="B1154" s="309"/>
      <c r="C1154" s="305"/>
      <c r="D1154" s="305"/>
      <c r="E1154" s="305"/>
    </row>
    <row r="1155" spans="1:5" ht="12.75" hidden="1" thickBot="1">
      <c r="A1155" s="317" t="s">
        <v>42</v>
      </c>
      <c r="B1155" s="309"/>
      <c r="C1155" s="305"/>
      <c r="D1155" s="305"/>
      <c r="E1155" s="305"/>
    </row>
    <row r="1156" spans="1:5" ht="12.75" hidden="1" thickBot="1">
      <c r="A1156" s="316" t="s">
        <v>25</v>
      </c>
      <c r="B1156" s="309"/>
      <c r="C1156" s="305"/>
      <c r="D1156" s="305"/>
      <c r="E1156" s="305"/>
    </row>
    <row r="1157" spans="1:5" ht="12.75" hidden="1" thickBot="1">
      <c r="A1157" s="317" t="s">
        <v>41</v>
      </c>
      <c r="B1157" s="309"/>
      <c r="C1157" s="305"/>
      <c r="D1157" s="305"/>
      <c r="E1157" s="305"/>
    </row>
    <row r="1158" spans="1:5" ht="12.75" hidden="1" thickBot="1">
      <c r="A1158" s="317" t="s">
        <v>42</v>
      </c>
      <c r="B1158" s="309"/>
      <c r="C1158" s="305"/>
      <c r="D1158" s="305"/>
      <c r="E1158" s="305"/>
    </row>
    <row r="1159" spans="1:5" ht="24.75" hidden="1" thickBot="1">
      <c r="A1159" s="316" t="s">
        <v>3</v>
      </c>
      <c r="B1159" s="309"/>
      <c r="C1159" s="305"/>
      <c r="D1159" s="305"/>
      <c r="E1159" s="305"/>
    </row>
    <row r="1160" spans="1:5" ht="12.75" hidden="1" thickBot="1">
      <c r="A1160" s="317" t="s">
        <v>41</v>
      </c>
      <c r="B1160" s="309"/>
      <c r="C1160" s="305"/>
      <c r="D1160" s="305"/>
      <c r="E1160" s="305"/>
    </row>
    <row r="1161" spans="1:5" ht="12.75" hidden="1" thickBot="1">
      <c r="A1161" s="317" t="s">
        <v>42</v>
      </c>
      <c r="B1161" s="309"/>
      <c r="C1161" s="305"/>
      <c r="D1161" s="305"/>
      <c r="E1161" s="305"/>
    </row>
    <row r="1162" spans="1:5" ht="12.75" hidden="1" thickBot="1">
      <c r="A1162" s="318" t="s">
        <v>61</v>
      </c>
      <c r="B1162" s="309">
        <f>B1159+B1156+B1153+B1150+B1147+B1144+B1141</f>
        <v>0</v>
      </c>
      <c r="C1162" s="309">
        <f>C1159+C1156+C1153+C1150+C1147+C1144+C1141</f>
        <v>0</v>
      </c>
      <c r="D1162" s="309">
        <f>D1159+D1156+D1153+D1150+D1147+D1144+D1141</f>
        <v>0</v>
      </c>
      <c r="E1162" s="309">
        <f>E1159+E1156+E1153+E1150+E1147+E1144+E1141</f>
        <v>0</v>
      </c>
    </row>
    <row r="1163" spans="1:5" ht="17.25" hidden="1" customHeight="1">
      <c r="A1163" s="315" t="s">
        <v>32</v>
      </c>
      <c r="B1163" s="356">
        <f>IF(B1162-B1133=0,0,"Error")</f>
        <v>0</v>
      </c>
      <c r="C1163" s="356">
        <f>IF(C1162-C1133=0,0,"Error")</f>
        <v>0</v>
      </c>
      <c r="D1163" s="356">
        <f>IF(D1162-D1133=0,0,"Error")</f>
        <v>0</v>
      </c>
      <c r="E1163" s="356">
        <f>IF(E1162-E1133=0,0,"Error")</f>
        <v>0</v>
      </c>
    </row>
    <row r="1164" spans="1:5" ht="12.75" hidden="1" thickBot="1">
      <c r="A1164" s="175" t="s">
        <v>583</v>
      </c>
      <c r="B1164" s="517"/>
      <c r="C1164" s="518"/>
      <c r="D1164" s="518"/>
      <c r="E1164" s="519"/>
    </row>
    <row r="1165" spans="1:5" ht="26.25" hidden="1" customHeight="1">
      <c r="A1165" s="386" t="s">
        <v>9</v>
      </c>
      <c r="B1165" s="505"/>
      <c r="C1165" s="506"/>
      <c r="D1165" s="506"/>
      <c r="E1165" s="507"/>
    </row>
    <row r="1166" spans="1:5" ht="12.75" hidden="1" thickBot="1">
      <c r="A1166" s="386" t="s">
        <v>14</v>
      </c>
      <c r="B1166" s="517"/>
      <c r="C1166" s="518"/>
      <c r="D1166" s="518"/>
      <c r="E1166" s="519"/>
    </row>
    <row r="1167" spans="1:5" ht="12.75" hidden="1" customHeight="1">
      <c r="A1167" s="473"/>
      <c r="B1167" s="170">
        <v>2018</v>
      </c>
      <c r="C1167" s="170">
        <v>2019</v>
      </c>
      <c r="D1167" s="170">
        <v>2020</v>
      </c>
      <c r="E1167" s="170">
        <v>2021</v>
      </c>
    </row>
    <row r="1168" spans="1:5" ht="9" hidden="1" customHeight="1">
      <c r="A1168" s="474"/>
      <c r="B1168" s="171" t="s">
        <v>5</v>
      </c>
      <c r="C1168" s="171" t="s">
        <v>6</v>
      </c>
      <c r="D1168" s="171" t="s">
        <v>6</v>
      </c>
      <c r="E1168" s="171" t="s">
        <v>6</v>
      </c>
    </row>
    <row r="1169" spans="1:5" ht="12.75" hidden="1" thickBot="1">
      <c r="A1169" s="386" t="s">
        <v>8</v>
      </c>
      <c r="B1169" s="172"/>
      <c r="C1169" s="172"/>
      <c r="D1169" s="172"/>
      <c r="E1169" s="172"/>
    </row>
    <row r="1170" spans="1:5" ht="12.75" hidden="1" thickBot="1">
      <c r="A1170" s="386" t="s">
        <v>15</v>
      </c>
      <c r="B1170" s="172">
        <f>B1199</f>
        <v>0</v>
      </c>
      <c r="C1170" s="172">
        <f>C1199</f>
        <v>0</v>
      </c>
      <c r="D1170" s="172">
        <f>D1199</f>
        <v>0</v>
      </c>
      <c r="E1170" s="172">
        <f>E1199</f>
        <v>0</v>
      </c>
    </row>
    <row r="1171" spans="1:5" ht="12.75" hidden="1" thickBot="1">
      <c r="A1171" s="386" t="s">
        <v>23</v>
      </c>
      <c r="B1171" s="172" t="e">
        <f>B1170/B1169</f>
        <v>#DIV/0!</v>
      </c>
      <c r="C1171" s="172" t="e">
        <f>C1170/C1169</f>
        <v>#DIV/0!</v>
      </c>
      <c r="D1171" s="172" t="e">
        <f>D1170/D1169</f>
        <v>#DIV/0!</v>
      </c>
      <c r="E1171" s="172" t="e">
        <f>E1170/E1169</f>
        <v>#DIV/0!</v>
      </c>
    </row>
    <row r="1172" spans="1:5" ht="12.75" hidden="1" thickBot="1">
      <c r="A1172" s="386" t="s">
        <v>16</v>
      </c>
      <c r="B1172" s="384"/>
      <c r="C1172" s="173" t="e">
        <f t="shared" ref="C1172:E1174" si="71">C1169/B1169-1</f>
        <v>#DIV/0!</v>
      </c>
      <c r="D1172" s="173" t="e">
        <f t="shared" si="71"/>
        <v>#DIV/0!</v>
      </c>
      <c r="E1172" s="173" t="e">
        <f t="shared" si="71"/>
        <v>#DIV/0!</v>
      </c>
    </row>
    <row r="1173" spans="1:5" ht="12.75" hidden="1" thickBot="1">
      <c r="A1173" s="386" t="s">
        <v>17</v>
      </c>
      <c r="B1173" s="384"/>
      <c r="C1173" s="173" t="e">
        <f t="shared" si="71"/>
        <v>#DIV/0!</v>
      </c>
      <c r="D1173" s="173" t="e">
        <f t="shared" si="71"/>
        <v>#DIV/0!</v>
      </c>
      <c r="E1173" s="173" t="e">
        <f t="shared" si="71"/>
        <v>#DIV/0!</v>
      </c>
    </row>
    <row r="1174" spans="1:5" ht="12.75" hidden="1" thickBot="1">
      <c r="A1174" s="386" t="s">
        <v>18</v>
      </c>
      <c r="B1174" s="384"/>
      <c r="C1174" s="173" t="e">
        <f t="shared" si="71"/>
        <v>#DIV/0!</v>
      </c>
      <c r="D1174" s="173" t="e">
        <f t="shared" si="71"/>
        <v>#DIV/0!</v>
      </c>
      <c r="E1174" s="173" t="e">
        <f t="shared" si="71"/>
        <v>#DIV/0!</v>
      </c>
    </row>
    <row r="1175" spans="1:5" ht="24.75" hidden="1" customHeight="1">
      <c r="A1175" s="502" t="s">
        <v>584</v>
      </c>
      <c r="B1175" s="503"/>
      <c r="C1175" s="503"/>
      <c r="D1175" s="503"/>
      <c r="E1175" s="504"/>
    </row>
    <row r="1176" spans="1:5" ht="12.75" hidden="1" customHeight="1">
      <c r="A1176" s="473"/>
      <c r="B1176" s="170">
        <v>2018</v>
      </c>
      <c r="C1176" s="170">
        <v>2019</v>
      </c>
      <c r="D1176" s="170">
        <v>2020</v>
      </c>
      <c r="E1176" s="170">
        <v>2021</v>
      </c>
    </row>
    <row r="1177" spans="1:5" ht="9" hidden="1" customHeight="1">
      <c r="A1177" s="474"/>
      <c r="B1177" s="171" t="s">
        <v>5</v>
      </c>
      <c r="C1177" s="171" t="s">
        <v>6</v>
      </c>
      <c r="D1177" s="171" t="s">
        <v>6</v>
      </c>
      <c r="E1177" s="171" t="s">
        <v>6</v>
      </c>
    </row>
    <row r="1178" spans="1:5" ht="24.75" hidden="1" customHeight="1">
      <c r="A1178" s="316" t="s">
        <v>0</v>
      </c>
      <c r="B1178" s="305"/>
      <c r="C1178" s="305"/>
      <c r="D1178" s="305"/>
      <c r="E1178" s="305"/>
    </row>
    <row r="1179" spans="1:5" ht="12.75" hidden="1" thickBot="1">
      <c r="A1179" s="317" t="s">
        <v>41</v>
      </c>
      <c r="B1179" s="309"/>
      <c r="C1179" s="307"/>
      <c r="D1179" s="307"/>
      <c r="E1179" s="307"/>
    </row>
    <row r="1180" spans="1:5" ht="12.75" hidden="1" thickBot="1">
      <c r="A1180" s="317" t="s">
        <v>42</v>
      </c>
      <c r="B1180" s="309"/>
      <c r="C1180" s="307"/>
      <c r="D1180" s="307"/>
      <c r="E1180" s="307"/>
    </row>
    <row r="1181" spans="1:5" ht="24.75" hidden="1" customHeight="1">
      <c r="A1181" s="316" t="s">
        <v>28</v>
      </c>
      <c r="B1181" s="305"/>
      <c r="C1181" s="305"/>
      <c r="D1181" s="305"/>
      <c r="E1181" s="305"/>
    </row>
    <row r="1182" spans="1:5" ht="12.75" hidden="1" thickBot="1">
      <c r="A1182" s="317" t="s">
        <v>41</v>
      </c>
      <c r="B1182" s="309"/>
      <c r="C1182" s="305"/>
      <c r="D1182" s="305"/>
      <c r="E1182" s="305"/>
    </row>
    <row r="1183" spans="1:5" ht="12.75" hidden="1" thickBot="1">
      <c r="A1183" s="317" t="s">
        <v>42</v>
      </c>
      <c r="B1183" s="309"/>
      <c r="C1183" s="305"/>
      <c r="D1183" s="305"/>
      <c r="E1183" s="305"/>
    </row>
    <row r="1184" spans="1:5" ht="24.75" hidden="1" customHeight="1">
      <c r="A1184" s="316" t="s">
        <v>1</v>
      </c>
      <c r="B1184" s="309">
        <v>0</v>
      </c>
      <c r="C1184" s="305">
        <v>0</v>
      </c>
      <c r="D1184" s="305">
        <v>0</v>
      </c>
      <c r="E1184" s="305">
        <v>0</v>
      </c>
    </row>
    <row r="1185" spans="1:5" ht="12.75" hidden="1" thickBot="1">
      <c r="A1185" s="317" t="s">
        <v>41</v>
      </c>
      <c r="B1185" s="309"/>
      <c r="C1185" s="305"/>
      <c r="D1185" s="305"/>
      <c r="E1185" s="305"/>
    </row>
    <row r="1186" spans="1:5" ht="12.75" hidden="1" thickBot="1">
      <c r="A1186" s="317" t="s">
        <v>42</v>
      </c>
      <c r="B1186" s="309"/>
      <c r="C1186" s="305"/>
      <c r="D1186" s="305"/>
      <c r="E1186" s="305"/>
    </row>
    <row r="1187" spans="1:5" ht="12.75" hidden="1" thickBot="1">
      <c r="A1187" s="316" t="s">
        <v>2</v>
      </c>
      <c r="B1187" s="309"/>
      <c r="C1187" s="305"/>
      <c r="D1187" s="305"/>
      <c r="E1187" s="305"/>
    </row>
    <row r="1188" spans="1:5" ht="12.75" hidden="1" thickBot="1">
      <c r="A1188" s="317" t="s">
        <v>41</v>
      </c>
      <c r="B1188" s="309"/>
      <c r="C1188" s="305"/>
      <c r="D1188" s="305"/>
      <c r="E1188" s="305"/>
    </row>
    <row r="1189" spans="1:5" ht="12.75" hidden="1" thickBot="1">
      <c r="A1189" s="317" t="s">
        <v>42</v>
      </c>
      <c r="B1189" s="309"/>
      <c r="C1189" s="305"/>
      <c r="D1189" s="305"/>
      <c r="E1189" s="305"/>
    </row>
    <row r="1190" spans="1:5" ht="12.75" hidden="1" thickBot="1">
      <c r="A1190" s="316" t="s">
        <v>24</v>
      </c>
      <c r="B1190" s="309"/>
      <c r="C1190" s="305"/>
      <c r="D1190" s="305"/>
      <c r="E1190" s="305"/>
    </row>
    <row r="1191" spans="1:5" ht="12.75" hidden="1" thickBot="1">
      <c r="A1191" s="317" t="s">
        <v>41</v>
      </c>
      <c r="B1191" s="309"/>
      <c r="C1191" s="305"/>
      <c r="D1191" s="305"/>
      <c r="E1191" s="305"/>
    </row>
    <row r="1192" spans="1:5" ht="15" hidden="1" customHeight="1">
      <c r="A1192" s="317" t="s">
        <v>42</v>
      </c>
      <c r="B1192" s="309"/>
      <c r="C1192" s="305"/>
      <c r="D1192" s="305"/>
      <c r="E1192" s="305"/>
    </row>
    <row r="1193" spans="1:5" ht="12.75" hidden="1" thickBot="1">
      <c r="A1193" s="316" t="s">
        <v>25</v>
      </c>
      <c r="B1193" s="309">
        <v>0</v>
      </c>
      <c r="C1193" s="305">
        <v>0</v>
      </c>
      <c r="D1193" s="305">
        <v>0</v>
      </c>
      <c r="E1193" s="305">
        <v>0</v>
      </c>
    </row>
    <row r="1194" spans="1:5" ht="12.75" hidden="1" thickBot="1">
      <c r="A1194" s="317" t="s">
        <v>41</v>
      </c>
      <c r="B1194" s="309"/>
      <c r="C1194" s="305"/>
      <c r="D1194" s="305"/>
      <c r="E1194" s="305"/>
    </row>
    <row r="1195" spans="1:5" ht="12.75" hidden="1" thickBot="1">
      <c r="A1195" s="317" t="s">
        <v>42</v>
      </c>
      <c r="B1195" s="309"/>
      <c r="C1195" s="305"/>
      <c r="D1195" s="305"/>
      <c r="E1195" s="305"/>
    </row>
    <row r="1196" spans="1:5" ht="24.75" hidden="1" thickBot="1">
      <c r="A1196" s="316" t="s">
        <v>3</v>
      </c>
      <c r="B1196" s="309"/>
      <c r="C1196" s="305"/>
      <c r="D1196" s="305"/>
      <c r="E1196" s="305"/>
    </row>
    <row r="1197" spans="1:5" ht="12.75" hidden="1" thickBot="1">
      <c r="A1197" s="317" t="s">
        <v>41</v>
      </c>
      <c r="B1197" s="309"/>
      <c r="C1197" s="305"/>
      <c r="D1197" s="305"/>
      <c r="E1197" s="305"/>
    </row>
    <row r="1198" spans="1:5" ht="12.75" hidden="1" thickBot="1">
      <c r="A1198" s="317" t="s">
        <v>42</v>
      </c>
      <c r="B1198" s="309"/>
      <c r="C1198" s="305"/>
      <c r="D1198" s="305"/>
      <c r="E1198" s="305"/>
    </row>
    <row r="1199" spans="1:5" ht="12.75" hidden="1" thickBot="1">
      <c r="A1199" s="318" t="s">
        <v>334</v>
      </c>
      <c r="B1199" s="309">
        <f>B1196+B1193+B1190+B1187+B1184+B1181+B1178</f>
        <v>0</v>
      </c>
      <c r="C1199" s="309">
        <f>C1196+C1193+C1190+C1187+C1184+C1181+C1178</f>
        <v>0</v>
      </c>
      <c r="D1199" s="309">
        <f>D1196+D1193+D1190+D1187+D1184+D1181+D1178</f>
        <v>0</v>
      </c>
      <c r="E1199" s="309">
        <f>E1196+E1193+E1190+E1187+E1184+E1181+E1178</f>
        <v>0</v>
      </c>
    </row>
    <row r="1200" spans="1:5" ht="17.25" hidden="1" customHeight="1">
      <c r="A1200" s="315" t="s">
        <v>32</v>
      </c>
      <c r="B1200" s="356">
        <f>IF(B1199-B1170=0,0,"Error")</f>
        <v>0</v>
      </c>
      <c r="C1200" s="356">
        <f>IF(C1199-C1170=0,0,"Error")</f>
        <v>0</v>
      </c>
      <c r="D1200" s="356">
        <f>IF(D1199-D1170=0,0,"Error")</f>
        <v>0</v>
      </c>
      <c r="E1200" s="356">
        <f>IF(E1199-E1170=0,0,"Error")</f>
        <v>0</v>
      </c>
    </row>
    <row r="1201" spans="1:5" ht="12.75" hidden="1" thickBot="1">
      <c r="A1201" s="514" t="s">
        <v>37</v>
      </c>
      <c r="B1201" s="515"/>
      <c r="C1201" s="515"/>
      <c r="D1201" s="515"/>
      <c r="E1201" s="516"/>
    </row>
    <row r="1202" spans="1:5" ht="12.75" hidden="1" thickBot="1">
      <c r="A1202" s="514" t="s">
        <v>70</v>
      </c>
      <c r="B1202" s="515"/>
      <c r="C1202" s="515"/>
      <c r="D1202" s="515"/>
      <c r="E1202" s="516"/>
    </row>
    <row r="1203" spans="1:5" ht="12.75" hidden="1" thickBot="1">
      <c r="A1203" s="339" t="s">
        <v>38</v>
      </c>
      <c r="B1203" s="483"/>
      <c r="C1203" s="783"/>
      <c r="D1203" s="784"/>
      <c r="E1203" s="484"/>
    </row>
    <row r="1204" spans="1:5" ht="30.75" hidden="1" customHeight="1">
      <c r="A1204" s="339" t="s">
        <v>92</v>
      </c>
      <c r="B1204" s="339"/>
      <c r="C1204" s="372" t="s">
        <v>43</v>
      </c>
      <c r="D1204" s="784"/>
      <c r="E1204" s="484"/>
    </row>
    <row r="1205" spans="1:5" ht="12.75" hidden="1" customHeight="1">
      <c r="A1205" s="790"/>
      <c r="B1205" s="483"/>
      <c r="C1205" s="791"/>
      <c r="D1205" s="784"/>
      <c r="E1205" s="484"/>
    </row>
    <row r="1206" spans="1:5" ht="17.25" hidden="1" customHeight="1">
      <c r="A1206" s="386" t="s">
        <v>9</v>
      </c>
      <c r="B1206" s="505"/>
      <c r="C1206" s="506"/>
      <c r="D1206" s="506"/>
      <c r="E1206" s="507"/>
    </row>
    <row r="1207" spans="1:5" ht="12.75" hidden="1" thickBot="1">
      <c r="A1207" s="386" t="s">
        <v>14</v>
      </c>
      <c r="B1207" s="517"/>
      <c r="C1207" s="518"/>
      <c r="D1207" s="518"/>
      <c r="E1207" s="519"/>
    </row>
    <row r="1208" spans="1:5" ht="12.75" hidden="1" customHeight="1">
      <c r="A1208" s="473"/>
      <c r="B1208" s="170">
        <v>2018</v>
      </c>
      <c r="C1208" s="170">
        <v>2019</v>
      </c>
      <c r="D1208" s="170">
        <v>2020</v>
      </c>
      <c r="E1208" s="170">
        <v>2021</v>
      </c>
    </row>
    <row r="1209" spans="1:5" ht="9" hidden="1" customHeight="1">
      <c r="A1209" s="474"/>
      <c r="B1209" s="171" t="s">
        <v>5</v>
      </c>
      <c r="C1209" s="171" t="s">
        <v>6</v>
      </c>
      <c r="D1209" s="171" t="s">
        <v>6</v>
      </c>
      <c r="E1209" s="171" t="s">
        <v>6</v>
      </c>
    </row>
    <row r="1210" spans="1:5" ht="12.75" hidden="1" thickBot="1">
      <c r="A1210" s="386" t="s">
        <v>8</v>
      </c>
      <c r="B1210" s="172"/>
      <c r="C1210" s="172"/>
      <c r="D1210" s="172"/>
      <c r="E1210" s="172"/>
    </row>
    <row r="1211" spans="1:5" ht="12.75" hidden="1" thickBot="1">
      <c r="A1211" s="386" t="s">
        <v>15</v>
      </c>
      <c r="B1211" s="172">
        <f>B1274-B1236</f>
        <v>0</v>
      </c>
      <c r="C1211" s="172">
        <f>C1274-C1236</f>
        <v>0</v>
      </c>
      <c r="D1211" s="172">
        <f>D1274-D1236</f>
        <v>0</v>
      </c>
      <c r="E1211" s="172">
        <f>E1274-E1236</f>
        <v>0</v>
      </c>
    </row>
    <row r="1212" spans="1:5" ht="12.75" hidden="1" thickBot="1">
      <c r="A1212" s="386" t="s">
        <v>23</v>
      </c>
      <c r="B1212" s="172" t="e">
        <f>B1211/B1210</f>
        <v>#DIV/0!</v>
      </c>
      <c r="C1212" s="172" t="e">
        <f>C1211/C1210</f>
        <v>#DIV/0!</v>
      </c>
      <c r="D1212" s="172" t="e">
        <f>D1211/D1210</f>
        <v>#DIV/0!</v>
      </c>
      <c r="E1212" s="172" t="e">
        <f>E1211/E1210</f>
        <v>#DIV/0!</v>
      </c>
    </row>
    <row r="1213" spans="1:5" ht="12.75" hidden="1" thickBot="1">
      <c r="A1213" s="386" t="s">
        <v>16</v>
      </c>
      <c r="B1213" s="384" t="s">
        <v>22</v>
      </c>
      <c r="C1213" s="173" t="e">
        <f t="shared" ref="C1213:E1215" si="72">C1210/B1210-1</f>
        <v>#DIV/0!</v>
      </c>
      <c r="D1213" s="173" t="e">
        <f t="shared" si="72"/>
        <v>#DIV/0!</v>
      </c>
      <c r="E1213" s="173" t="e">
        <f t="shared" si="72"/>
        <v>#DIV/0!</v>
      </c>
    </row>
    <row r="1214" spans="1:5" ht="12.75" hidden="1" thickBot="1">
      <c r="A1214" s="386" t="s">
        <v>17</v>
      </c>
      <c r="B1214" s="384" t="s">
        <v>22</v>
      </c>
      <c r="C1214" s="173" t="e">
        <f t="shared" si="72"/>
        <v>#DIV/0!</v>
      </c>
      <c r="D1214" s="173" t="e">
        <f t="shared" si="72"/>
        <v>#DIV/0!</v>
      </c>
      <c r="E1214" s="173" t="e">
        <f t="shared" si="72"/>
        <v>#DIV/0!</v>
      </c>
    </row>
    <row r="1215" spans="1:5" ht="12.75" hidden="1" thickBot="1">
      <c r="A1215" s="386" t="s">
        <v>18</v>
      </c>
      <c r="B1215" s="384" t="s">
        <v>22</v>
      </c>
      <c r="C1215" s="173" t="e">
        <f t="shared" si="72"/>
        <v>#DIV/0!</v>
      </c>
      <c r="D1215" s="173" t="e">
        <f t="shared" si="72"/>
        <v>#DIV/0!</v>
      </c>
      <c r="E1215" s="173" t="e">
        <f t="shared" si="72"/>
        <v>#DIV/0!</v>
      </c>
    </row>
    <row r="1216" spans="1:5" ht="12.75" hidden="1" thickBot="1">
      <c r="A1216" s="502" t="s">
        <v>585</v>
      </c>
      <c r="B1216" s="503"/>
      <c r="C1216" s="503"/>
      <c r="D1216" s="503"/>
      <c r="E1216" s="504"/>
    </row>
    <row r="1217" spans="1:5" ht="12.75" hidden="1" customHeight="1">
      <c r="A1217" s="473"/>
      <c r="B1217" s="170">
        <v>2018</v>
      </c>
      <c r="C1217" s="170">
        <v>2019</v>
      </c>
      <c r="D1217" s="170">
        <v>2020</v>
      </c>
      <c r="E1217" s="170">
        <v>2021</v>
      </c>
    </row>
    <row r="1218" spans="1:5" ht="9" hidden="1" customHeight="1">
      <c r="A1218" s="474"/>
      <c r="B1218" s="171" t="s">
        <v>5</v>
      </c>
      <c r="C1218" s="171" t="s">
        <v>6</v>
      </c>
      <c r="D1218" s="171" t="s">
        <v>6</v>
      </c>
      <c r="E1218" s="171" t="s">
        <v>6</v>
      </c>
    </row>
    <row r="1219" spans="1:5" ht="12.75" hidden="1" thickBot="1">
      <c r="A1219" s="316" t="s">
        <v>33</v>
      </c>
      <c r="B1219" s="305">
        <f>B1220+B1221+B1222+B1223</f>
        <v>0</v>
      </c>
      <c r="C1219" s="305">
        <f>C1220+C1221+C1222+C1223</f>
        <v>0</v>
      </c>
      <c r="D1219" s="305">
        <f>D1220+D1221+D1222+D1223</f>
        <v>0</v>
      </c>
      <c r="E1219" s="305">
        <f>E1220+E1221+E1222+E1223</f>
        <v>0</v>
      </c>
    </row>
    <row r="1220" spans="1:5" ht="12.75" hidden="1" thickBot="1">
      <c r="A1220" s="317" t="s">
        <v>41</v>
      </c>
      <c r="B1220" s="305"/>
      <c r="C1220" s="305"/>
      <c r="D1220" s="305"/>
      <c r="E1220" s="305"/>
    </row>
    <row r="1221" spans="1:5" ht="12.75" hidden="1" thickBot="1">
      <c r="A1221" s="317" t="s">
        <v>46</v>
      </c>
      <c r="B1221" s="305"/>
      <c r="C1221" s="305"/>
      <c r="D1221" s="305"/>
      <c r="E1221" s="305"/>
    </row>
    <row r="1222" spans="1:5" ht="12.75" hidden="1" thickBot="1">
      <c r="A1222" s="317" t="s">
        <v>47</v>
      </c>
      <c r="B1222" s="305"/>
      <c r="C1222" s="305"/>
      <c r="D1222" s="305"/>
      <c r="E1222" s="305"/>
    </row>
    <row r="1223" spans="1:5" ht="12.75" hidden="1" thickBot="1">
      <c r="A1223" s="317" t="s">
        <v>48</v>
      </c>
      <c r="B1223" s="305"/>
      <c r="C1223" s="305"/>
      <c r="D1223" s="305"/>
      <c r="E1223" s="305"/>
    </row>
    <row r="1224" spans="1:5" ht="12.75" hidden="1" thickBot="1">
      <c r="A1224" s="316" t="s">
        <v>34</v>
      </c>
      <c r="B1224" s="309">
        <f>B1225+B1226+B1227+B1228</f>
        <v>0</v>
      </c>
      <c r="C1224" s="309">
        <f>C1225+C1226+C1227+C1228</f>
        <v>0</v>
      </c>
      <c r="D1224" s="309">
        <f>D1225+D1226+D1227+D1228</f>
        <v>0</v>
      </c>
      <c r="E1224" s="309">
        <f>E1225+E1226+E1227+E1228</f>
        <v>0</v>
      </c>
    </row>
    <row r="1225" spans="1:5" ht="12.75" hidden="1" thickBot="1">
      <c r="A1225" s="317" t="s">
        <v>41</v>
      </c>
      <c r="B1225" s="309"/>
      <c r="C1225" s="305"/>
      <c r="D1225" s="305"/>
      <c r="E1225" s="305"/>
    </row>
    <row r="1226" spans="1:5" ht="12.75" hidden="1" thickBot="1">
      <c r="A1226" s="317" t="s">
        <v>46</v>
      </c>
      <c r="B1226" s="309"/>
      <c r="C1226" s="305"/>
      <c r="D1226" s="305"/>
      <c r="E1226" s="305"/>
    </row>
    <row r="1227" spans="1:5" ht="12.75" hidden="1" thickBot="1">
      <c r="A1227" s="317" t="s">
        <v>47</v>
      </c>
      <c r="B1227" s="309"/>
      <c r="C1227" s="305"/>
      <c r="D1227" s="305"/>
      <c r="E1227" s="305"/>
    </row>
    <row r="1228" spans="1:5" ht="12.75" hidden="1" thickBot="1">
      <c r="A1228" s="317" t="s">
        <v>48</v>
      </c>
      <c r="B1228" s="309"/>
      <c r="C1228" s="305"/>
      <c r="D1228" s="305"/>
      <c r="E1228" s="305"/>
    </row>
    <row r="1229" spans="1:5" ht="12.75" hidden="1" thickBot="1">
      <c r="A1229" s="360" t="s">
        <v>30</v>
      </c>
      <c r="B1229" s="309">
        <f>B1219+B1224</f>
        <v>0</v>
      </c>
      <c r="C1229" s="309">
        <f>C1219+C1224</f>
        <v>0</v>
      </c>
      <c r="D1229" s="309">
        <f>D1219+D1224</f>
        <v>0</v>
      </c>
      <c r="E1229" s="309">
        <f>E1219+E1224</f>
        <v>0</v>
      </c>
    </row>
    <row r="1230" spans="1:5" ht="36.75" hidden="1" thickBot="1">
      <c r="A1230" s="339" t="s">
        <v>45</v>
      </c>
      <c r="B1230" s="339"/>
      <c r="C1230" s="372" t="s">
        <v>43</v>
      </c>
      <c r="D1230" s="784"/>
      <c r="E1230" s="484"/>
    </row>
    <row r="1231" spans="1:5" ht="17.25" hidden="1" customHeight="1">
      <c r="A1231" s="386" t="s">
        <v>9</v>
      </c>
      <c r="B1231" s="505"/>
      <c r="C1231" s="506"/>
      <c r="D1231" s="506"/>
      <c r="E1231" s="507"/>
    </row>
    <row r="1232" spans="1:5" ht="12.75" hidden="1" thickBot="1">
      <c r="A1232" s="386" t="s">
        <v>14</v>
      </c>
      <c r="B1232" s="517"/>
      <c r="C1232" s="518"/>
      <c r="D1232" s="518"/>
      <c r="E1232" s="519"/>
    </row>
    <row r="1233" spans="1:5" ht="12.75" hidden="1" customHeight="1">
      <c r="A1233" s="473"/>
      <c r="B1233" s="170">
        <v>2018</v>
      </c>
      <c r="C1233" s="170">
        <v>2019</v>
      </c>
      <c r="D1233" s="170">
        <v>2020</v>
      </c>
      <c r="E1233" s="170">
        <v>2021</v>
      </c>
    </row>
    <row r="1234" spans="1:5" ht="9" hidden="1" customHeight="1">
      <c r="A1234" s="474"/>
      <c r="B1234" s="171" t="s">
        <v>5</v>
      </c>
      <c r="C1234" s="171" t="s">
        <v>6</v>
      </c>
      <c r="D1234" s="171" t="s">
        <v>6</v>
      </c>
      <c r="E1234" s="171" t="s">
        <v>6</v>
      </c>
    </row>
    <row r="1235" spans="1:5" ht="12.75" hidden="1" thickBot="1">
      <c r="A1235" s="386" t="s">
        <v>8</v>
      </c>
      <c r="B1235" s="386"/>
      <c r="C1235" s="386"/>
      <c r="D1235" s="386"/>
      <c r="E1235" s="386"/>
    </row>
    <row r="1236" spans="1:5" ht="12.75" hidden="1" thickBot="1">
      <c r="A1236" s="386" t="s">
        <v>15</v>
      </c>
      <c r="B1236" s="172"/>
      <c r="C1236" s="172"/>
      <c r="D1236" s="172"/>
      <c r="E1236" s="172"/>
    </row>
    <row r="1237" spans="1:5" ht="12.75" hidden="1" thickBot="1">
      <c r="A1237" s="386" t="s">
        <v>23</v>
      </c>
      <c r="B1237" s="172" t="e">
        <f>B1236/B1235</f>
        <v>#DIV/0!</v>
      </c>
      <c r="C1237" s="172" t="e">
        <f>C1236/C1235</f>
        <v>#DIV/0!</v>
      </c>
      <c r="D1237" s="172" t="e">
        <f>D1236/D1235</f>
        <v>#DIV/0!</v>
      </c>
      <c r="E1237" s="172" t="e">
        <f>E1236/E1235</f>
        <v>#DIV/0!</v>
      </c>
    </row>
    <row r="1238" spans="1:5" ht="12.75" hidden="1" thickBot="1">
      <c r="A1238" s="386" t="s">
        <v>16</v>
      </c>
      <c r="B1238" s="384" t="s">
        <v>22</v>
      </c>
      <c r="C1238" s="173" t="e">
        <f t="shared" ref="C1238:E1240" si="73">C1235/B1235-1</f>
        <v>#DIV/0!</v>
      </c>
      <c r="D1238" s="173" t="e">
        <f t="shared" si="73"/>
        <v>#DIV/0!</v>
      </c>
      <c r="E1238" s="173" t="e">
        <f t="shared" si="73"/>
        <v>#DIV/0!</v>
      </c>
    </row>
    <row r="1239" spans="1:5" ht="12.75" hidden="1" thickBot="1">
      <c r="A1239" s="386" t="s">
        <v>17</v>
      </c>
      <c r="B1239" s="384" t="s">
        <v>22</v>
      </c>
      <c r="C1239" s="173" t="e">
        <f t="shared" si="73"/>
        <v>#DIV/0!</v>
      </c>
      <c r="D1239" s="173" t="e">
        <f t="shared" si="73"/>
        <v>#DIV/0!</v>
      </c>
      <c r="E1239" s="173" t="e">
        <f t="shared" si="73"/>
        <v>#DIV/0!</v>
      </c>
    </row>
    <row r="1240" spans="1:5" ht="12.75" hidden="1" thickBot="1">
      <c r="A1240" s="386" t="s">
        <v>18</v>
      </c>
      <c r="B1240" s="384" t="s">
        <v>22</v>
      </c>
      <c r="C1240" s="173" t="e">
        <f t="shared" si="73"/>
        <v>#DIV/0!</v>
      </c>
      <c r="D1240" s="173" t="e">
        <f t="shared" si="73"/>
        <v>#DIV/0!</v>
      </c>
      <c r="E1240" s="173" t="e">
        <f t="shared" si="73"/>
        <v>#DIV/0!</v>
      </c>
    </row>
    <row r="1241" spans="1:5" ht="12.75" hidden="1" thickBot="1">
      <c r="A1241" s="502" t="s">
        <v>586</v>
      </c>
      <c r="B1241" s="503"/>
      <c r="C1241" s="503"/>
      <c r="D1241" s="503"/>
      <c r="E1241" s="504"/>
    </row>
    <row r="1242" spans="1:5" ht="12.75" hidden="1" customHeight="1">
      <c r="A1242" s="473"/>
      <c r="B1242" s="170">
        <v>2018</v>
      </c>
      <c r="C1242" s="170">
        <v>2019</v>
      </c>
      <c r="D1242" s="170">
        <v>2020</v>
      </c>
      <c r="E1242" s="170">
        <v>2021</v>
      </c>
    </row>
    <row r="1243" spans="1:5" ht="9" hidden="1" customHeight="1">
      <c r="A1243" s="474"/>
      <c r="B1243" s="171" t="s">
        <v>5</v>
      </c>
      <c r="C1243" s="171" t="s">
        <v>6</v>
      </c>
      <c r="D1243" s="171" t="s">
        <v>6</v>
      </c>
      <c r="E1243" s="171" t="s">
        <v>6</v>
      </c>
    </row>
    <row r="1244" spans="1:5" ht="12.75" hidden="1" thickBot="1">
      <c r="A1244" s="316" t="s">
        <v>33</v>
      </c>
      <c r="B1244" s="305">
        <f>B1245+B1246+B1247+B1248</f>
        <v>0</v>
      </c>
      <c r="C1244" s="305">
        <f>C1245+C1246+C1247+C1248</f>
        <v>0</v>
      </c>
      <c r="D1244" s="305">
        <f>D1245+D1246+D1247+D1248</f>
        <v>0</v>
      </c>
      <c r="E1244" s="305">
        <f>E1245+E1246+E1247+E1248</f>
        <v>0</v>
      </c>
    </row>
    <row r="1245" spans="1:5" ht="12.75" hidden="1" thickBot="1">
      <c r="A1245" s="317" t="s">
        <v>41</v>
      </c>
      <c r="B1245" s="305"/>
      <c r="C1245" s="305"/>
      <c r="D1245" s="305"/>
      <c r="E1245" s="305"/>
    </row>
    <row r="1246" spans="1:5" ht="12.75" hidden="1" thickBot="1">
      <c r="A1246" s="317" t="s">
        <v>46</v>
      </c>
      <c r="B1246" s="305"/>
      <c r="C1246" s="305"/>
      <c r="D1246" s="305"/>
      <c r="E1246" s="305"/>
    </row>
    <row r="1247" spans="1:5" ht="12.75" hidden="1" thickBot="1">
      <c r="A1247" s="317" t="s">
        <v>47</v>
      </c>
      <c r="B1247" s="305"/>
      <c r="C1247" s="305"/>
      <c r="D1247" s="305"/>
      <c r="E1247" s="305"/>
    </row>
    <row r="1248" spans="1:5" ht="12.75" hidden="1" thickBot="1">
      <c r="A1248" s="317" t="s">
        <v>48</v>
      </c>
      <c r="B1248" s="305"/>
      <c r="C1248" s="305"/>
      <c r="D1248" s="305"/>
      <c r="E1248" s="305"/>
    </row>
    <row r="1249" spans="1:5" ht="12.75" hidden="1" thickBot="1">
      <c r="A1249" s="316" t="s">
        <v>34</v>
      </c>
      <c r="B1249" s="309">
        <f>B1250+B1251+B1252+B1253</f>
        <v>0</v>
      </c>
      <c r="C1249" s="309">
        <f>C1250+C1251+C1252+C1253</f>
        <v>0</v>
      </c>
      <c r="D1249" s="309">
        <f>D1250+D1251+D1252+D1253</f>
        <v>0</v>
      </c>
      <c r="E1249" s="309">
        <f>E1250+E1251+E1252+E1253</f>
        <v>0</v>
      </c>
    </row>
    <row r="1250" spans="1:5" ht="12.75" hidden="1" thickBot="1">
      <c r="A1250" s="317" t="s">
        <v>41</v>
      </c>
      <c r="B1250" s="309"/>
      <c r="C1250" s="305"/>
      <c r="D1250" s="305"/>
      <c r="E1250" s="305"/>
    </row>
    <row r="1251" spans="1:5" ht="12.75" hidden="1" thickBot="1">
      <c r="A1251" s="317" t="s">
        <v>46</v>
      </c>
      <c r="B1251" s="309"/>
      <c r="C1251" s="305"/>
      <c r="D1251" s="305"/>
      <c r="E1251" s="305"/>
    </row>
    <row r="1252" spans="1:5" ht="12.75" hidden="1" thickBot="1">
      <c r="A1252" s="317" t="s">
        <v>47</v>
      </c>
      <c r="B1252" s="309"/>
      <c r="C1252" s="305"/>
      <c r="D1252" s="305"/>
      <c r="E1252" s="305"/>
    </row>
    <row r="1253" spans="1:5" ht="12.75" hidden="1" thickBot="1">
      <c r="A1253" s="317" t="s">
        <v>48</v>
      </c>
      <c r="B1253" s="309"/>
      <c r="C1253" s="305"/>
      <c r="D1253" s="305"/>
      <c r="E1253" s="305"/>
    </row>
    <row r="1254" spans="1:5" ht="12.75" hidden="1" thickBot="1">
      <c r="A1254" s="360" t="s">
        <v>388</v>
      </c>
      <c r="B1254" s="309">
        <f>B1244+B1249</f>
        <v>0</v>
      </c>
      <c r="C1254" s="309">
        <f>C1244+C1249</f>
        <v>0</v>
      </c>
      <c r="D1254" s="309">
        <f>D1244+D1249</f>
        <v>0</v>
      </c>
      <c r="E1254" s="309">
        <f>E1244+E1249</f>
        <v>0</v>
      </c>
    </row>
    <row r="1255" spans="1:5" ht="36.75" hidden="1" thickBot="1">
      <c r="A1255" s="339" t="s">
        <v>389</v>
      </c>
      <c r="B1255" s="792"/>
      <c r="C1255" s="340" t="s">
        <v>43</v>
      </c>
      <c r="D1255" s="793"/>
      <c r="E1255" s="342"/>
    </row>
    <row r="1256" spans="1:5" ht="17.25" hidden="1" customHeight="1">
      <c r="A1256" s="386" t="s">
        <v>9</v>
      </c>
      <c r="B1256" s="505"/>
      <c r="C1256" s="506"/>
      <c r="D1256" s="506"/>
      <c r="E1256" s="507"/>
    </row>
    <row r="1257" spans="1:5" ht="12.75" hidden="1" thickBot="1">
      <c r="A1257" s="386" t="s">
        <v>14</v>
      </c>
      <c r="B1257" s="517"/>
      <c r="C1257" s="518"/>
      <c r="D1257" s="518"/>
      <c r="E1257" s="519"/>
    </row>
    <row r="1258" spans="1:5" ht="12.75" hidden="1" customHeight="1">
      <c r="A1258" s="473"/>
      <c r="B1258" s="170">
        <v>2018</v>
      </c>
      <c r="C1258" s="170">
        <v>2019</v>
      </c>
      <c r="D1258" s="170">
        <v>2020</v>
      </c>
      <c r="E1258" s="170">
        <v>2021</v>
      </c>
    </row>
    <row r="1259" spans="1:5" ht="9" hidden="1" customHeight="1">
      <c r="A1259" s="474"/>
      <c r="B1259" s="171" t="s">
        <v>5</v>
      </c>
      <c r="C1259" s="171" t="s">
        <v>6</v>
      </c>
      <c r="D1259" s="171" t="s">
        <v>6</v>
      </c>
      <c r="E1259" s="171" t="s">
        <v>6</v>
      </c>
    </row>
    <row r="1260" spans="1:5" ht="12.75" hidden="1" thickBot="1">
      <c r="A1260" s="386" t="s">
        <v>8</v>
      </c>
      <c r="B1260" s="386"/>
      <c r="C1260" s="386"/>
      <c r="D1260" s="386"/>
      <c r="E1260" s="386"/>
    </row>
    <row r="1261" spans="1:5" ht="12.75" hidden="1" thickBot="1">
      <c r="A1261" s="386" t="s">
        <v>15</v>
      </c>
      <c r="B1261" s="172">
        <f>B1279</f>
        <v>0</v>
      </c>
      <c r="C1261" s="172">
        <f>C1279</f>
        <v>0</v>
      </c>
      <c r="D1261" s="172">
        <f>D1279</f>
        <v>0</v>
      </c>
      <c r="E1261" s="172">
        <f>E1279</f>
        <v>0</v>
      </c>
    </row>
    <row r="1262" spans="1:5" ht="12.75" hidden="1" thickBot="1">
      <c r="A1262" s="386" t="s">
        <v>23</v>
      </c>
      <c r="B1262" s="172" t="e">
        <f>B1261/B1260</f>
        <v>#DIV/0!</v>
      </c>
      <c r="C1262" s="172" t="e">
        <f>C1261/C1260</f>
        <v>#DIV/0!</v>
      </c>
      <c r="D1262" s="172" t="e">
        <f>D1261/D1260</f>
        <v>#DIV/0!</v>
      </c>
      <c r="E1262" s="172" t="e">
        <f>E1261/E1260</f>
        <v>#DIV/0!</v>
      </c>
    </row>
    <row r="1263" spans="1:5" ht="12.75" hidden="1" thickBot="1">
      <c r="A1263" s="386" t="s">
        <v>16</v>
      </c>
      <c r="B1263" s="384" t="s">
        <v>22</v>
      </c>
      <c r="C1263" s="173" t="e">
        <f t="shared" ref="C1263:E1265" si="74">C1260/B1260-1</f>
        <v>#DIV/0!</v>
      </c>
      <c r="D1263" s="173" t="e">
        <f t="shared" si="74"/>
        <v>#DIV/0!</v>
      </c>
      <c r="E1263" s="173" t="e">
        <f t="shared" si="74"/>
        <v>#DIV/0!</v>
      </c>
    </row>
    <row r="1264" spans="1:5" ht="12.75" hidden="1" thickBot="1">
      <c r="A1264" s="386" t="s">
        <v>17</v>
      </c>
      <c r="B1264" s="384" t="s">
        <v>22</v>
      </c>
      <c r="C1264" s="173" t="e">
        <f t="shared" si="74"/>
        <v>#DIV/0!</v>
      </c>
      <c r="D1264" s="173" t="e">
        <f t="shared" si="74"/>
        <v>#DIV/0!</v>
      </c>
      <c r="E1264" s="173" t="e">
        <f t="shared" si="74"/>
        <v>#DIV/0!</v>
      </c>
    </row>
    <row r="1265" spans="1:5" ht="12.75" hidden="1" thickBot="1">
      <c r="A1265" s="386" t="s">
        <v>18</v>
      </c>
      <c r="B1265" s="384" t="s">
        <v>22</v>
      </c>
      <c r="C1265" s="173" t="e">
        <f t="shared" si="74"/>
        <v>#DIV/0!</v>
      </c>
      <c r="D1265" s="173" t="e">
        <f t="shared" si="74"/>
        <v>#DIV/0!</v>
      </c>
      <c r="E1265" s="173" t="e">
        <f t="shared" si="74"/>
        <v>#DIV/0!</v>
      </c>
    </row>
    <row r="1266" spans="1:5" ht="12.75" hidden="1" thickBot="1">
      <c r="A1266" s="502" t="s">
        <v>587</v>
      </c>
      <c r="B1266" s="503"/>
      <c r="C1266" s="503"/>
      <c r="D1266" s="503"/>
      <c r="E1266" s="504"/>
    </row>
    <row r="1267" spans="1:5" ht="12.75" hidden="1" customHeight="1">
      <c r="A1267" s="473"/>
      <c r="B1267" s="170">
        <v>2018</v>
      </c>
      <c r="C1267" s="170">
        <v>2019</v>
      </c>
      <c r="D1267" s="170">
        <v>2020</v>
      </c>
      <c r="E1267" s="170">
        <v>2021</v>
      </c>
    </row>
    <row r="1268" spans="1:5" ht="9" hidden="1" customHeight="1">
      <c r="A1268" s="474"/>
      <c r="B1268" s="171" t="s">
        <v>5</v>
      </c>
      <c r="C1268" s="171" t="s">
        <v>6</v>
      </c>
      <c r="D1268" s="171" t="s">
        <v>6</v>
      </c>
      <c r="E1268" s="171" t="s">
        <v>6</v>
      </c>
    </row>
    <row r="1269" spans="1:5" ht="12.75" hidden="1" thickBot="1">
      <c r="A1269" s="316" t="s">
        <v>33</v>
      </c>
      <c r="B1269" s="305">
        <f>B1270+B1271+B1272+B1273</f>
        <v>0</v>
      </c>
      <c r="C1269" s="305">
        <f>C1270+C1271+C1272+C1273</f>
        <v>0</v>
      </c>
      <c r="D1269" s="305">
        <f>D1270+D1271+D1272+D1273</f>
        <v>0</v>
      </c>
      <c r="E1269" s="305">
        <f>E1270+E1271+E1272+E1273</f>
        <v>0</v>
      </c>
    </row>
    <row r="1270" spans="1:5" ht="12.75" hidden="1" thickBot="1">
      <c r="A1270" s="317" t="s">
        <v>41</v>
      </c>
      <c r="B1270" s="305"/>
      <c r="C1270" s="305"/>
      <c r="D1270" s="305"/>
      <c r="E1270" s="305"/>
    </row>
    <row r="1271" spans="1:5" ht="12.75" hidden="1" thickBot="1">
      <c r="A1271" s="317" t="s">
        <v>46</v>
      </c>
      <c r="B1271" s="305"/>
      <c r="C1271" s="305"/>
      <c r="D1271" s="305"/>
      <c r="E1271" s="305"/>
    </row>
    <row r="1272" spans="1:5" ht="12.75" hidden="1" thickBot="1">
      <c r="A1272" s="317" t="s">
        <v>47</v>
      </c>
      <c r="B1272" s="305"/>
      <c r="C1272" s="305"/>
      <c r="D1272" s="305"/>
      <c r="E1272" s="305"/>
    </row>
    <row r="1273" spans="1:5" ht="12.75" hidden="1" thickBot="1">
      <c r="A1273" s="317" t="s">
        <v>48</v>
      </c>
      <c r="B1273" s="305"/>
      <c r="C1273" s="305"/>
      <c r="D1273" s="305"/>
      <c r="E1273" s="305"/>
    </row>
    <row r="1274" spans="1:5" ht="12.75" hidden="1" thickBot="1">
      <c r="A1274" s="316" t="s">
        <v>34</v>
      </c>
      <c r="B1274" s="309">
        <f>B1275+B1276+B1277+B1278</f>
        <v>0</v>
      </c>
      <c r="C1274" s="309">
        <f>C1275+C1276+C1277+C1278</f>
        <v>0</v>
      </c>
      <c r="D1274" s="309">
        <f>D1275+D1276+D1277+D1278</f>
        <v>0</v>
      </c>
      <c r="E1274" s="309">
        <f>E1275+E1276+E1277+E1278</f>
        <v>0</v>
      </c>
    </row>
    <row r="1275" spans="1:5" ht="12.75" hidden="1" thickBot="1">
      <c r="A1275" s="317" t="s">
        <v>41</v>
      </c>
      <c r="B1275" s="309"/>
      <c r="C1275" s="305"/>
      <c r="D1275" s="305"/>
      <c r="E1275" s="305"/>
    </row>
    <row r="1276" spans="1:5" ht="12.75" hidden="1" thickBot="1">
      <c r="A1276" s="317" t="s">
        <v>46</v>
      </c>
      <c r="B1276" s="309"/>
      <c r="C1276" s="305"/>
      <c r="D1276" s="305"/>
      <c r="E1276" s="305"/>
    </row>
    <row r="1277" spans="1:5" ht="12.75" hidden="1" thickBot="1">
      <c r="A1277" s="317" t="s">
        <v>47</v>
      </c>
      <c r="B1277" s="309"/>
      <c r="C1277" s="305"/>
      <c r="D1277" s="305"/>
      <c r="E1277" s="305"/>
    </row>
    <row r="1278" spans="1:5" ht="12.75" hidden="1" thickBot="1">
      <c r="A1278" s="317" t="s">
        <v>48</v>
      </c>
      <c r="B1278" s="309"/>
      <c r="C1278" s="305"/>
      <c r="D1278" s="305"/>
      <c r="E1278" s="305"/>
    </row>
    <row r="1279" spans="1:5" ht="12.75" hidden="1" thickBot="1">
      <c r="A1279" s="780" t="s">
        <v>391</v>
      </c>
      <c r="B1279" s="309">
        <f>B1269+B1274</f>
        <v>0</v>
      </c>
      <c r="C1279" s="309">
        <f>C1269+C1274</f>
        <v>0</v>
      </c>
      <c r="D1279" s="309">
        <f>D1269+D1274</f>
        <v>0</v>
      </c>
      <c r="E1279" s="309">
        <f>E1269+E1274</f>
        <v>0</v>
      </c>
    </row>
    <row r="1280" spans="1:5" ht="25.5" hidden="1" customHeight="1">
      <c r="A1280" s="781" t="s">
        <v>91</v>
      </c>
      <c r="B1280" s="483"/>
      <c r="C1280" s="784"/>
      <c r="D1280" s="784"/>
      <c r="E1280" s="484"/>
    </row>
    <row r="1281" spans="1:5" ht="36.75" hidden="1" thickBot="1">
      <c r="A1281" s="339" t="s">
        <v>389</v>
      </c>
      <c r="B1281" s="792"/>
      <c r="C1281" s="340" t="s">
        <v>43</v>
      </c>
      <c r="D1281" s="793"/>
      <c r="E1281" s="342"/>
    </row>
    <row r="1282" spans="1:5" ht="17.25" hidden="1" customHeight="1">
      <c r="A1282" s="386" t="s">
        <v>9</v>
      </c>
      <c r="B1282" s="505"/>
      <c r="C1282" s="506"/>
      <c r="D1282" s="506"/>
      <c r="E1282" s="507"/>
    </row>
    <row r="1283" spans="1:5" ht="12.75" hidden="1" thickBot="1">
      <c r="A1283" s="386" t="s">
        <v>14</v>
      </c>
      <c r="B1283" s="517"/>
      <c r="C1283" s="518"/>
      <c r="D1283" s="518"/>
      <c r="E1283" s="519"/>
    </row>
    <row r="1284" spans="1:5" ht="12.75" hidden="1" customHeight="1">
      <c r="A1284" s="473"/>
      <c r="B1284" s="170">
        <v>2018</v>
      </c>
      <c r="C1284" s="170">
        <v>2019</v>
      </c>
      <c r="D1284" s="170">
        <v>2020</v>
      </c>
      <c r="E1284" s="170">
        <v>2021</v>
      </c>
    </row>
    <row r="1285" spans="1:5" ht="9" hidden="1" customHeight="1">
      <c r="A1285" s="474"/>
      <c r="B1285" s="171" t="s">
        <v>5</v>
      </c>
      <c r="C1285" s="171" t="s">
        <v>6</v>
      </c>
      <c r="D1285" s="171" t="s">
        <v>6</v>
      </c>
      <c r="E1285" s="171" t="s">
        <v>6</v>
      </c>
    </row>
    <row r="1286" spans="1:5" ht="12.75" hidden="1" thickBot="1">
      <c r="A1286" s="386" t="s">
        <v>8</v>
      </c>
      <c r="B1286" s="386"/>
      <c r="C1286" s="386"/>
      <c r="D1286" s="386"/>
      <c r="E1286" s="386"/>
    </row>
    <row r="1287" spans="1:5" ht="12.75" hidden="1" thickBot="1">
      <c r="A1287" s="386" t="s">
        <v>15</v>
      </c>
      <c r="B1287" s="172">
        <f>B1305</f>
        <v>0</v>
      </c>
      <c r="C1287" s="172">
        <f>C1305</f>
        <v>0</v>
      </c>
      <c r="D1287" s="172">
        <f>D1305</f>
        <v>0</v>
      </c>
      <c r="E1287" s="172">
        <f>E1305</f>
        <v>0</v>
      </c>
    </row>
    <row r="1288" spans="1:5" ht="12.75" hidden="1" thickBot="1">
      <c r="A1288" s="386" t="s">
        <v>23</v>
      </c>
      <c r="B1288" s="172" t="e">
        <f>B1287/B1286</f>
        <v>#DIV/0!</v>
      </c>
      <c r="C1288" s="172" t="e">
        <f>C1287/C1286</f>
        <v>#DIV/0!</v>
      </c>
      <c r="D1288" s="172" t="e">
        <f>D1287/D1286</f>
        <v>#DIV/0!</v>
      </c>
      <c r="E1288" s="172" t="e">
        <f>E1287/E1286</f>
        <v>#DIV/0!</v>
      </c>
    </row>
    <row r="1289" spans="1:5" ht="12.75" hidden="1" thickBot="1">
      <c r="A1289" s="386" t="s">
        <v>16</v>
      </c>
      <c r="B1289" s="384" t="s">
        <v>22</v>
      </c>
      <c r="C1289" s="173" t="e">
        <f t="shared" ref="C1289:E1291" si="75">C1286/B1286-1</f>
        <v>#DIV/0!</v>
      </c>
      <c r="D1289" s="173" t="e">
        <f t="shared" si="75"/>
        <v>#DIV/0!</v>
      </c>
      <c r="E1289" s="173" t="e">
        <f t="shared" si="75"/>
        <v>#DIV/0!</v>
      </c>
    </row>
    <row r="1290" spans="1:5" ht="12.75" hidden="1" thickBot="1">
      <c r="A1290" s="386" t="s">
        <v>17</v>
      </c>
      <c r="B1290" s="384" t="s">
        <v>22</v>
      </c>
      <c r="C1290" s="173" t="e">
        <f t="shared" si="75"/>
        <v>#DIV/0!</v>
      </c>
      <c r="D1290" s="173" t="e">
        <f t="shared" si="75"/>
        <v>#DIV/0!</v>
      </c>
      <c r="E1290" s="173" t="e">
        <f t="shared" si="75"/>
        <v>#DIV/0!</v>
      </c>
    </row>
    <row r="1291" spans="1:5" ht="12.75" hidden="1" thickBot="1">
      <c r="A1291" s="386" t="s">
        <v>18</v>
      </c>
      <c r="B1291" s="384" t="s">
        <v>22</v>
      </c>
      <c r="C1291" s="173" t="e">
        <f t="shared" si="75"/>
        <v>#DIV/0!</v>
      </c>
      <c r="D1291" s="173" t="e">
        <f t="shared" si="75"/>
        <v>#DIV/0!</v>
      </c>
      <c r="E1291" s="173" t="e">
        <f t="shared" si="75"/>
        <v>#DIV/0!</v>
      </c>
    </row>
    <row r="1292" spans="1:5" ht="12.75" hidden="1" thickBot="1">
      <c r="A1292" s="502" t="s">
        <v>588</v>
      </c>
      <c r="B1292" s="503"/>
      <c r="C1292" s="503"/>
      <c r="D1292" s="503"/>
      <c r="E1292" s="504"/>
    </row>
    <row r="1293" spans="1:5" ht="12.75" hidden="1" customHeight="1">
      <c r="A1293" s="473"/>
      <c r="B1293" s="170">
        <v>2018</v>
      </c>
      <c r="C1293" s="170">
        <v>2019</v>
      </c>
      <c r="D1293" s="170">
        <v>2020</v>
      </c>
      <c r="E1293" s="170">
        <v>2021</v>
      </c>
    </row>
    <row r="1294" spans="1:5" ht="9" hidden="1" customHeight="1">
      <c r="A1294" s="474"/>
      <c r="B1294" s="171" t="s">
        <v>5</v>
      </c>
      <c r="C1294" s="171" t="s">
        <v>6</v>
      </c>
      <c r="D1294" s="171" t="s">
        <v>6</v>
      </c>
      <c r="E1294" s="171" t="s">
        <v>6</v>
      </c>
    </row>
    <row r="1295" spans="1:5" ht="12.75" hidden="1" thickBot="1">
      <c r="A1295" s="316" t="s">
        <v>33</v>
      </c>
      <c r="B1295" s="305">
        <f>B1296+B1297+B1298+B1299</f>
        <v>0</v>
      </c>
      <c r="C1295" s="305">
        <f>C1296+C1297+C1298+C1299</f>
        <v>0</v>
      </c>
      <c r="D1295" s="305">
        <f>D1296+D1297+D1298+D1299</f>
        <v>0</v>
      </c>
      <c r="E1295" s="305">
        <f>E1296+E1297+E1298+E1299</f>
        <v>0</v>
      </c>
    </row>
    <row r="1296" spans="1:5" ht="12.75" hidden="1" thickBot="1">
      <c r="A1296" s="317" t="s">
        <v>41</v>
      </c>
      <c r="B1296" s="305"/>
      <c r="C1296" s="305"/>
      <c r="D1296" s="305"/>
      <c r="E1296" s="305"/>
    </row>
    <row r="1297" spans="1:5" ht="12.75" hidden="1" thickBot="1">
      <c r="A1297" s="317" t="s">
        <v>46</v>
      </c>
      <c r="B1297" s="305"/>
      <c r="C1297" s="305"/>
      <c r="D1297" s="305"/>
      <c r="E1297" s="305"/>
    </row>
    <row r="1298" spans="1:5" ht="12.75" hidden="1" thickBot="1">
      <c r="A1298" s="317" t="s">
        <v>47</v>
      </c>
      <c r="B1298" s="305"/>
      <c r="C1298" s="305"/>
      <c r="D1298" s="305"/>
      <c r="E1298" s="305"/>
    </row>
    <row r="1299" spans="1:5" ht="12.75" hidden="1" thickBot="1">
      <c r="A1299" s="317" t="s">
        <v>48</v>
      </c>
      <c r="B1299" s="305"/>
      <c r="C1299" s="305"/>
      <c r="D1299" s="305"/>
      <c r="E1299" s="305"/>
    </row>
    <row r="1300" spans="1:5" ht="12.75" hidden="1" thickBot="1">
      <c r="A1300" s="316" t="s">
        <v>34</v>
      </c>
      <c r="B1300" s="309">
        <f>B1301+B1302+B1303+B1304</f>
        <v>0</v>
      </c>
      <c r="C1300" s="309">
        <f>C1301+C1302+C1303+C1304</f>
        <v>0</v>
      </c>
      <c r="D1300" s="309">
        <f>D1301+D1302+D1303+D1304</f>
        <v>0</v>
      </c>
      <c r="E1300" s="309">
        <f>E1301+E1302+E1303+E1304</f>
        <v>0</v>
      </c>
    </row>
    <row r="1301" spans="1:5" ht="12.75" hidden="1" thickBot="1">
      <c r="A1301" s="317" t="s">
        <v>41</v>
      </c>
      <c r="B1301" s="309"/>
      <c r="C1301" s="309"/>
      <c r="D1301" s="309"/>
      <c r="E1301" s="309"/>
    </row>
    <row r="1302" spans="1:5" ht="12.75" hidden="1" thickBot="1">
      <c r="A1302" s="317" t="s">
        <v>46</v>
      </c>
      <c r="B1302" s="309"/>
      <c r="C1302" s="309"/>
      <c r="D1302" s="309"/>
      <c r="E1302" s="309"/>
    </row>
    <row r="1303" spans="1:5" ht="12.75" hidden="1" thickBot="1">
      <c r="A1303" s="317" t="s">
        <v>47</v>
      </c>
      <c r="B1303" s="309"/>
      <c r="C1303" s="309"/>
      <c r="D1303" s="309"/>
      <c r="E1303" s="309"/>
    </row>
    <row r="1304" spans="1:5" ht="12.75" hidden="1" thickBot="1">
      <c r="A1304" s="317" t="s">
        <v>48</v>
      </c>
      <c r="B1304" s="309"/>
      <c r="C1304" s="309"/>
      <c r="D1304" s="309"/>
      <c r="E1304" s="309"/>
    </row>
    <row r="1305" spans="1:5" ht="12.75" hidden="1" thickBot="1">
      <c r="A1305" s="780" t="s">
        <v>334</v>
      </c>
      <c r="B1305" s="309">
        <f>B1295+B1300</f>
        <v>0</v>
      </c>
      <c r="C1305" s="309">
        <f>C1295+C1300</f>
        <v>0</v>
      </c>
      <c r="D1305" s="309">
        <f>D1295+D1300</f>
        <v>0</v>
      </c>
      <c r="E1305" s="309">
        <f>E1295+E1300</f>
        <v>0</v>
      </c>
    </row>
    <row r="1306" spans="1:5" ht="12.75" thickBot="1">
      <c r="A1306" s="514" t="s">
        <v>74</v>
      </c>
      <c r="B1306" s="515"/>
      <c r="C1306" s="515"/>
      <c r="D1306" s="515"/>
      <c r="E1306" s="516"/>
    </row>
    <row r="1307" spans="1:5" ht="12.75" thickBot="1">
      <c r="A1307" s="514" t="s">
        <v>35</v>
      </c>
      <c r="B1307" s="515"/>
      <c r="C1307" s="515"/>
      <c r="D1307" s="515"/>
      <c r="E1307" s="516"/>
    </row>
    <row r="1308" spans="1:5" ht="19.5" customHeight="1" thickBot="1">
      <c r="A1308" s="339" t="s">
        <v>91</v>
      </c>
      <c r="B1308" s="782" t="s">
        <v>692</v>
      </c>
      <c r="C1308" s="783"/>
      <c r="D1308" s="784"/>
      <c r="E1308" s="484"/>
    </row>
    <row r="1309" spans="1:5" ht="46.5" customHeight="1" thickBot="1">
      <c r="A1309" s="339" t="s">
        <v>500</v>
      </c>
      <c r="B1309" s="794" t="s">
        <v>693</v>
      </c>
      <c r="C1309" s="372" t="s">
        <v>43</v>
      </c>
      <c r="D1309" s="784" t="s">
        <v>694</v>
      </c>
      <c r="E1309" s="484"/>
    </row>
    <row r="1310" spans="1:5" ht="17.25" customHeight="1" thickBot="1">
      <c r="A1310" s="386" t="s">
        <v>9</v>
      </c>
      <c r="B1310" s="505" t="s">
        <v>695</v>
      </c>
      <c r="C1310" s="506"/>
      <c r="D1310" s="506"/>
      <c r="E1310" s="507"/>
    </row>
    <row r="1311" spans="1:5" ht="12.75" thickBot="1">
      <c r="A1311" s="386" t="s">
        <v>14</v>
      </c>
      <c r="B1311" s="517" t="s">
        <v>90</v>
      </c>
      <c r="C1311" s="518"/>
      <c r="D1311" s="518"/>
      <c r="E1311" s="519"/>
    </row>
    <row r="1312" spans="1:5" ht="12.75" customHeight="1">
      <c r="A1312" s="473"/>
      <c r="B1312" s="170">
        <v>2019</v>
      </c>
      <c r="C1312" s="170">
        <v>2020</v>
      </c>
      <c r="D1312" s="170">
        <v>2021</v>
      </c>
      <c r="E1312" s="170">
        <v>2022</v>
      </c>
    </row>
    <row r="1313" spans="1:5" ht="9" customHeight="1" thickBot="1">
      <c r="A1313" s="474"/>
      <c r="B1313" s="171" t="s">
        <v>5</v>
      </c>
      <c r="C1313" s="171" t="s">
        <v>6</v>
      </c>
      <c r="D1313" s="171" t="s">
        <v>6</v>
      </c>
      <c r="E1313" s="171" t="s">
        <v>6</v>
      </c>
    </row>
    <row r="1314" spans="1:5" ht="12.75" thickBot="1">
      <c r="A1314" s="386" t="s">
        <v>8</v>
      </c>
      <c r="B1314" s="172">
        <v>1600</v>
      </c>
      <c r="C1314" s="172"/>
      <c r="D1314" s="172"/>
      <c r="E1314" s="172"/>
    </row>
    <row r="1315" spans="1:5" ht="12.75" thickBot="1">
      <c r="A1315" s="386" t="s">
        <v>15</v>
      </c>
      <c r="B1315" s="336">
        <v>190000</v>
      </c>
      <c r="C1315" s="369">
        <f>C1328</f>
        <v>50000</v>
      </c>
      <c r="D1315" s="345"/>
      <c r="E1315" s="367"/>
    </row>
    <row r="1316" spans="1:5" ht="12.75" thickBot="1">
      <c r="A1316" s="386" t="s">
        <v>23</v>
      </c>
      <c r="B1316" s="777">
        <v>118.75</v>
      </c>
      <c r="C1316" s="777" t="e">
        <f>C1315/C1314</f>
        <v>#DIV/0!</v>
      </c>
      <c r="D1316" s="777" t="e">
        <f>D1315/D1314</f>
        <v>#DIV/0!</v>
      </c>
      <c r="E1316" s="777" t="e">
        <f>E1315/E1314</f>
        <v>#DIV/0!</v>
      </c>
    </row>
    <row r="1317" spans="1:5" ht="12.75" thickBot="1">
      <c r="A1317" s="386" t="s">
        <v>16</v>
      </c>
      <c r="B1317" s="788">
        <f>C1317</f>
        <v>-1</v>
      </c>
      <c r="C1317" s="173">
        <f t="shared" ref="C1317:E1319" si="76">C1314/B1314-1</f>
        <v>-1</v>
      </c>
      <c r="D1317" s="173" t="e">
        <f t="shared" si="76"/>
        <v>#DIV/0!</v>
      </c>
      <c r="E1317" s="173" t="e">
        <f t="shared" si="76"/>
        <v>#DIV/0!</v>
      </c>
    </row>
    <row r="1318" spans="1:5" ht="12.75" thickBot="1">
      <c r="A1318" s="386" t="s">
        <v>17</v>
      </c>
      <c r="B1318" s="788">
        <f t="shared" ref="B1318:B1319" si="77">C1318</f>
        <v>-0.73684210526315796</v>
      </c>
      <c r="C1318" s="173">
        <f t="shared" si="76"/>
        <v>-0.73684210526315796</v>
      </c>
      <c r="D1318" s="173">
        <f t="shared" si="76"/>
        <v>-1</v>
      </c>
      <c r="E1318" s="173" t="e">
        <f t="shared" si="76"/>
        <v>#DIV/0!</v>
      </c>
    </row>
    <row r="1319" spans="1:5" ht="12.75" thickBot="1">
      <c r="A1319" s="386" t="s">
        <v>18</v>
      </c>
      <c r="B1319" s="788" t="e">
        <f t="shared" si="77"/>
        <v>#DIV/0!</v>
      </c>
      <c r="C1319" s="173" t="e">
        <f t="shared" si="76"/>
        <v>#DIV/0!</v>
      </c>
      <c r="D1319" s="173" t="e">
        <f t="shared" si="76"/>
        <v>#DIV/0!</v>
      </c>
      <c r="E1319" s="173" t="e">
        <f t="shared" si="76"/>
        <v>#DIV/0!</v>
      </c>
    </row>
    <row r="1320" spans="1:5" ht="12.75" thickBot="1">
      <c r="A1320" s="502" t="s">
        <v>696</v>
      </c>
      <c r="B1320" s="503"/>
      <c r="C1320" s="503"/>
      <c r="D1320" s="503"/>
      <c r="E1320" s="504"/>
    </row>
    <row r="1321" spans="1:5" ht="12.75" customHeight="1">
      <c r="A1321" s="473"/>
      <c r="B1321" s="170">
        <v>2019</v>
      </c>
      <c r="C1321" s="170">
        <v>2020</v>
      </c>
      <c r="D1321" s="170">
        <v>2021</v>
      </c>
      <c r="E1321" s="170">
        <v>2022</v>
      </c>
    </row>
    <row r="1322" spans="1:5" ht="9" customHeight="1" thickBot="1">
      <c r="A1322" s="474"/>
      <c r="B1322" s="171" t="s">
        <v>5</v>
      </c>
      <c r="C1322" s="171" t="s">
        <v>6</v>
      </c>
      <c r="D1322" s="171" t="s">
        <v>6</v>
      </c>
      <c r="E1322" s="171" t="s">
        <v>6</v>
      </c>
    </row>
    <row r="1323" spans="1:5" ht="12.75" thickBot="1">
      <c r="A1323" s="316" t="s">
        <v>33</v>
      </c>
      <c r="B1323" s="305">
        <f>B1324+B1325+B1326+B1327</f>
        <v>0</v>
      </c>
      <c r="C1323" s="305">
        <f>C1324+C1325+C1326+C1327</f>
        <v>0</v>
      </c>
      <c r="D1323" s="305">
        <f>D1324+D1325+D1326+D1327</f>
        <v>0</v>
      </c>
      <c r="E1323" s="305">
        <f>E1324+E1325+E1326+E1327</f>
        <v>0</v>
      </c>
    </row>
    <row r="1324" spans="1:5" ht="12.75" thickBot="1">
      <c r="A1324" s="317" t="s">
        <v>41</v>
      </c>
      <c r="B1324" s="305"/>
      <c r="C1324" s="305"/>
      <c r="D1324" s="305"/>
      <c r="E1324" s="305"/>
    </row>
    <row r="1325" spans="1:5" ht="12.75" thickBot="1">
      <c r="A1325" s="317" t="s">
        <v>46</v>
      </c>
      <c r="B1325" s="305"/>
      <c r="C1325" s="305"/>
      <c r="D1325" s="305"/>
      <c r="E1325" s="305"/>
    </row>
    <row r="1326" spans="1:5" ht="12.75" thickBot="1">
      <c r="A1326" s="317" t="s">
        <v>47</v>
      </c>
      <c r="B1326" s="305"/>
      <c r="C1326" s="305"/>
      <c r="D1326" s="305"/>
      <c r="E1326" s="305"/>
    </row>
    <row r="1327" spans="1:5" ht="12.75" thickBot="1">
      <c r="A1327" s="317" t="s">
        <v>48</v>
      </c>
      <c r="B1327" s="305"/>
      <c r="C1327" s="305"/>
      <c r="D1327" s="305"/>
      <c r="E1327" s="305"/>
    </row>
    <row r="1328" spans="1:5" ht="12.75" thickBot="1">
      <c r="A1328" s="316" t="s">
        <v>34</v>
      </c>
      <c r="B1328" s="336">
        <v>190000</v>
      </c>
      <c r="C1328" s="369">
        <f>C1329</f>
        <v>50000</v>
      </c>
      <c r="D1328" s="330"/>
      <c r="E1328" s="368"/>
    </row>
    <row r="1329" spans="1:5" ht="12.75" thickBot="1">
      <c r="A1329" s="317" t="s">
        <v>41</v>
      </c>
      <c r="B1329" s="336">
        <v>190000</v>
      </c>
      <c r="C1329" s="369">
        <v>50000</v>
      </c>
      <c r="D1329" s="330"/>
      <c r="E1329" s="368"/>
    </row>
    <row r="1330" spans="1:5" ht="12.75" thickBot="1">
      <c r="A1330" s="317" t="s">
        <v>46</v>
      </c>
      <c r="B1330" s="309"/>
      <c r="C1330" s="305"/>
      <c r="D1330" s="305"/>
      <c r="E1330" s="305"/>
    </row>
    <row r="1331" spans="1:5" ht="12.75" thickBot="1">
      <c r="A1331" s="317" t="s">
        <v>47</v>
      </c>
      <c r="B1331" s="309"/>
      <c r="C1331" s="305"/>
      <c r="D1331" s="305"/>
      <c r="E1331" s="305"/>
    </row>
    <row r="1332" spans="1:5" ht="12.75" thickBot="1">
      <c r="A1332" s="317" t="s">
        <v>48</v>
      </c>
      <c r="B1332" s="309"/>
      <c r="C1332" s="305"/>
      <c r="D1332" s="305"/>
      <c r="E1332" s="305"/>
    </row>
    <row r="1333" spans="1:5" ht="12.75" thickBot="1">
      <c r="A1333" s="360" t="s">
        <v>501</v>
      </c>
      <c r="B1333" s="309">
        <f>B1323+B1328</f>
        <v>190000</v>
      </c>
      <c r="C1333" s="309">
        <f>C1323+C1328</f>
        <v>50000</v>
      </c>
      <c r="D1333" s="309">
        <f>D1323+D1328</f>
        <v>0</v>
      </c>
      <c r="E1333" s="309">
        <f>E1323+E1328</f>
        <v>0</v>
      </c>
    </row>
    <row r="1334" spans="1:5" ht="60.75" thickBot="1">
      <c r="A1334" s="339" t="s">
        <v>502</v>
      </c>
      <c r="B1334" s="332" t="s">
        <v>697</v>
      </c>
      <c r="C1334" s="372" t="s">
        <v>43</v>
      </c>
      <c r="D1334" s="784" t="s">
        <v>698</v>
      </c>
      <c r="E1334" s="484"/>
    </row>
    <row r="1335" spans="1:5" ht="17.25" customHeight="1" thickBot="1">
      <c r="A1335" s="386" t="s">
        <v>9</v>
      </c>
      <c r="B1335" s="795" t="s">
        <v>697</v>
      </c>
      <c r="C1335" s="796"/>
      <c r="D1335" s="796"/>
      <c r="E1335" s="797"/>
    </row>
    <row r="1336" spans="1:5" ht="12.75" thickBot="1">
      <c r="A1336" s="386" t="s">
        <v>14</v>
      </c>
      <c r="B1336" s="517" t="s">
        <v>72</v>
      </c>
      <c r="C1336" s="518"/>
      <c r="D1336" s="518"/>
      <c r="E1336" s="519"/>
    </row>
    <row r="1337" spans="1:5" ht="12.75" customHeight="1">
      <c r="A1337" s="473"/>
      <c r="B1337" s="170">
        <v>2019</v>
      </c>
      <c r="C1337" s="170">
        <v>2020</v>
      </c>
      <c r="D1337" s="170">
        <v>2021</v>
      </c>
      <c r="E1337" s="170">
        <v>2022</v>
      </c>
    </row>
    <row r="1338" spans="1:5" ht="9" customHeight="1" thickBot="1">
      <c r="A1338" s="474"/>
      <c r="B1338" s="171" t="s">
        <v>5</v>
      </c>
      <c r="C1338" s="171" t="s">
        <v>6</v>
      </c>
      <c r="D1338" s="171" t="s">
        <v>6</v>
      </c>
      <c r="E1338" s="171" t="s">
        <v>6</v>
      </c>
    </row>
    <row r="1339" spans="1:5" ht="12.75" thickBot="1">
      <c r="A1339" s="386" t="s">
        <v>8</v>
      </c>
      <c r="B1339" s="384">
        <v>1</v>
      </c>
      <c r="C1339" s="384"/>
      <c r="D1339" s="386"/>
      <c r="E1339" s="386"/>
    </row>
    <row r="1340" spans="1:5" s="343" customFormat="1" ht="12.75" thickBot="1">
      <c r="A1340" s="386" t="s">
        <v>15</v>
      </c>
      <c r="B1340" s="345">
        <v>630000</v>
      </c>
      <c r="C1340" s="369">
        <f>C1341</f>
        <v>0</v>
      </c>
      <c r="D1340" s="369"/>
      <c r="E1340" s="369"/>
    </row>
    <row r="1341" spans="1:5" s="343" customFormat="1" ht="12.75" thickBot="1">
      <c r="A1341" s="386" t="s">
        <v>23</v>
      </c>
      <c r="B1341" s="172">
        <v>630000</v>
      </c>
      <c r="C1341" s="172">
        <v>0</v>
      </c>
      <c r="D1341" s="172">
        <v>0</v>
      </c>
      <c r="E1341" s="172">
        <v>0</v>
      </c>
    </row>
    <row r="1342" spans="1:5" ht="12.75" thickBot="1">
      <c r="A1342" s="386" t="s">
        <v>16</v>
      </c>
      <c r="B1342" s="788">
        <f>C1342</f>
        <v>-1</v>
      </c>
      <c r="C1342" s="173">
        <f t="shared" ref="C1342:E1344" si="78">C1339/B1339-1</f>
        <v>-1</v>
      </c>
      <c r="D1342" s="173" t="e">
        <f t="shared" si="78"/>
        <v>#DIV/0!</v>
      </c>
      <c r="E1342" s="173" t="e">
        <f t="shared" si="78"/>
        <v>#DIV/0!</v>
      </c>
    </row>
    <row r="1343" spans="1:5" ht="12.75" thickBot="1">
      <c r="A1343" s="386" t="s">
        <v>17</v>
      </c>
      <c r="B1343" s="788">
        <f t="shared" ref="B1343:B1344" si="79">C1343</f>
        <v>-1</v>
      </c>
      <c r="C1343" s="173">
        <f t="shared" si="78"/>
        <v>-1</v>
      </c>
      <c r="D1343" s="173" t="e">
        <f t="shared" si="78"/>
        <v>#DIV/0!</v>
      </c>
      <c r="E1343" s="173" t="e">
        <f t="shared" si="78"/>
        <v>#DIV/0!</v>
      </c>
    </row>
    <row r="1344" spans="1:5" ht="12.75" thickBot="1">
      <c r="A1344" s="386" t="s">
        <v>18</v>
      </c>
      <c r="B1344" s="788">
        <f t="shared" si="79"/>
        <v>-1</v>
      </c>
      <c r="C1344" s="173">
        <f t="shared" si="78"/>
        <v>-1</v>
      </c>
      <c r="D1344" s="173" t="e">
        <f t="shared" si="78"/>
        <v>#DIV/0!</v>
      </c>
      <c r="E1344" s="173" t="e">
        <f t="shared" si="78"/>
        <v>#DIV/0!</v>
      </c>
    </row>
    <row r="1345" spans="1:5" ht="12.75" thickBot="1">
      <c r="A1345" s="502" t="s">
        <v>699</v>
      </c>
      <c r="B1345" s="503"/>
      <c r="C1345" s="503"/>
      <c r="D1345" s="503"/>
      <c r="E1345" s="504"/>
    </row>
    <row r="1346" spans="1:5" ht="12.75" customHeight="1">
      <c r="A1346" s="473"/>
      <c r="B1346" s="170">
        <v>2019</v>
      </c>
      <c r="C1346" s="170">
        <v>2020</v>
      </c>
      <c r="D1346" s="170">
        <v>2021</v>
      </c>
      <c r="E1346" s="170">
        <v>2022</v>
      </c>
    </row>
    <row r="1347" spans="1:5" ht="9" customHeight="1" thickBot="1">
      <c r="A1347" s="474"/>
      <c r="B1347" s="171" t="s">
        <v>5</v>
      </c>
      <c r="C1347" s="171" t="s">
        <v>6</v>
      </c>
      <c r="D1347" s="171" t="s">
        <v>6</v>
      </c>
      <c r="E1347" s="171" t="s">
        <v>6</v>
      </c>
    </row>
    <row r="1348" spans="1:5" ht="12.75" thickBot="1">
      <c r="A1348" s="316" t="s">
        <v>33</v>
      </c>
      <c r="B1348" s="305">
        <f>B1349+B1350+B1351+B1352</f>
        <v>0</v>
      </c>
      <c r="C1348" s="305">
        <f>C1349+C1350+C1351+C1352</f>
        <v>0</v>
      </c>
      <c r="D1348" s="305">
        <f>D1349+D1350+D1351+D1352</f>
        <v>0</v>
      </c>
      <c r="E1348" s="305">
        <f>E1349+E1350+E1351+E1352</f>
        <v>0</v>
      </c>
    </row>
    <row r="1349" spans="1:5" ht="12.75" thickBot="1">
      <c r="A1349" s="317" t="s">
        <v>41</v>
      </c>
      <c r="B1349" s="305"/>
      <c r="C1349" s="305"/>
      <c r="D1349" s="305"/>
      <c r="E1349" s="305"/>
    </row>
    <row r="1350" spans="1:5" ht="12.75" thickBot="1">
      <c r="A1350" s="317" t="s">
        <v>46</v>
      </c>
      <c r="B1350" s="305"/>
      <c r="C1350" s="305"/>
      <c r="D1350" s="305"/>
      <c r="E1350" s="305"/>
    </row>
    <row r="1351" spans="1:5" ht="12.75" thickBot="1">
      <c r="A1351" s="317" t="s">
        <v>47</v>
      </c>
      <c r="B1351" s="305"/>
      <c r="C1351" s="305"/>
      <c r="D1351" s="305"/>
      <c r="E1351" s="305"/>
    </row>
    <row r="1352" spans="1:5" ht="12.75" thickBot="1">
      <c r="A1352" s="317" t="s">
        <v>48</v>
      </c>
      <c r="B1352" s="305"/>
      <c r="C1352" s="305"/>
      <c r="D1352" s="305"/>
      <c r="E1352" s="305"/>
    </row>
    <row r="1353" spans="1:5" ht="12.75" thickBot="1">
      <c r="A1353" s="316" t="s">
        <v>34</v>
      </c>
      <c r="B1353" s="336">
        <v>630000</v>
      </c>
      <c r="C1353" s="336">
        <v>0</v>
      </c>
      <c r="D1353" s="336">
        <v>0</v>
      </c>
      <c r="E1353" s="346">
        <v>0</v>
      </c>
    </row>
    <row r="1354" spans="1:5" ht="12.75" thickBot="1">
      <c r="A1354" s="317" t="s">
        <v>41</v>
      </c>
      <c r="B1354" s="336">
        <v>630000</v>
      </c>
      <c r="C1354" s="336">
        <v>0</v>
      </c>
      <c r="D1354" s="336">
        <v>0</v>
      </c>
      <c r="E1354" s="346">
        <v>0</v>
      </c>
    </row>
    <row r="1355" spans="1:5" ht="12.75" thickBot="1">
      <c r="A1355" s="317" t="s">
        <v>46</v>
      </c>
      <c r="B1355" s="309"/>
      <c r="C1355" s="305"/>
      <c r="D1355" s="305"/>
      <c r="E1355" s="305"/>
    </row>
    <row r="1356" spans="1:5" ht="12.75" thickBot="1">
      <c r="A1356" s="317" t="s">
        <v>47</v>
      </c>
      <c r="B1356" s="309"/>
      <c r="C1356" s="305"/>
      <c r="D1356" s="305"/>
      <c r="E1356" s="305"/>
    </row>
    <row r="1357" spans="1:5" ht="12.75" thickBot="1">
      <c r="A1357" s="317" t="s">
        <v>48</v>
      </c>
      <c r="B1357" s="309"/>
      <c r="C1357" s="305"/>
      <c r="D1357" s="305"/>
      <c r="E1357" s="305"/>
    </row>
    <row r="1358" spans="1:5" ht="12.75" thickBot="1">
      <c r="A1358" s="360" t="s">
        <v>700</v>
      </c>
      <c r="B1358" s="309">
        <f>B1348+B1353</f>
        <v>630000</v>
      </c>
      <c r="C1358" s="309">
        <f>C1348+C1353</f>
        <v>0</v>
      </c>
      <c r="D1358" s="309">
        <f t="shared" ref="D1358:E1358" si="80">D1348+D1353</f>
        <v>0</v>
      </c>
      <c r="E1358" s="309">
        <f t="shared" si="80"/>
        <v>0</v>
      </c>
    </row>
    <row r="1359" spans="1:5" ht="12.75" thickBot="1">
      <c r="A1359" s="780" t="s">
        <v>619</v>
      </c>
      <c r="B1359" s="798">
        <f>B1358-B1340</f>
        <v>0</v>
      </c>
      <c r="C1359" s="798">
        <f t="shared" ref="C1359:E1359" si="81">C1358-C1340</f>
        <v>0</v>
      </c>
      <c r="D1359" s="798">
        <f t="shared" si="81"/>
        <v>0</v>
      </c>
      <c r="E1359" s="798">
        <f t="shared" si="81"/>
        <v>0</v>
      </c>
    </row>
    <row r="1360" spans="1:5" ht="36.75" thickBot="1">
      <c r="A1360" s="339" t="s">
        <v>503</v>
      </c>
      <c r="B1360" s="332" t="s">
        <v>701</v>
      </c>
      <c r="C1360" s="340" t="s">
        <v>43</v>
      </c>
      <c r="D1360" s="793" t="s">
        <v>702</v>
      </c>
      <c r="E1360" s="342"/>
    </row>
    <row r="1361" spans="1:5" ht="17.25" customHeight="1" thickBot="1">
      <c r="A1361" s="386" t="s">
        <v>9</v>
      </c>
      <c r="B1361" s="505" t="s">
        <v>701</v>
      </c>
      <c r="C1361" s="506"/>
      <c r="D1361" s="506"/>
      <c r="E1361" s="507"/>
    </row>
    <row r="1362" spans="1:5" ht="12.75" thickBot="1">
      <c r="A1362" s="386" t="s">
        <v>14</v>
      </c>
      <c r="B1362" s="517" t="s">
        <v>72</v>
      </c>
      <c r="C1362" s="518"/>
      <c r="D1362" s="518"/>
      <c r="E1362" s="519"/>
    </row>
    <row r="1363" spans="1:5" ht="12.75" customHeight="1">
      <c r="A1363" s="473"/>
      <c r="B1363" s="170">
        <v>2019</v>
      </c>
      <c r="C1363" s="170">
        <v>2020</v>
      </c>
      <c r="D1363" s="170">
        <v>2021</v>
      </c>
      <c r="E1363" s="170">
        <v>2022</v>
      </c>
    </row>
    <row r="1364" spans="1:5" ht="9" customHeight="1" thickBot="1">
      <c r="A1364" s="474"/>
      <c r="B1364" s="171" t="s">
        <v>5</v>
      </c>
      <c r="C1364" s="171" t="s">
        <v>6</v>
      </c>
      <c r="D1364" s="171" t="s">
        <v>6</v>
      </c>
      <c r="E1364" s="171" t="s">
        <v>6</v>
      </c>
    </row>
    <row r="1365" spans="1:5" ht="12.75" thickBot="1">
      <c r="A1365" s="386" t="s">
        <v>8</v>
      </c>
      <c r="B1365" s="384">
        <v>1</v>
      </c>
      <c r="C1365" s="384">
        <v>1</v>
      </c>
      <c r="D1365" s="384">
        <v>1</v>
      </c>
      <c r="E1365" s="384">
        <v>0</v>
      </c>
    </row>
    <row r="1366" spans="1:5" ht="12.75" thickBot="1">
      <c r="A1366" s="386" t="s">
        <v>15</v>
      </c>
      <c r="B1366" s="336">
        <v>50000</v>
      </c>
      <c r="C1366" s="369">
        <f>C1367</f>
        <v>354186</v>
      </c>
      <c r="D1366" s="369">
        <f>D1367</f>
        <v>109578</v>
      </c>
      <c r="E1366" s="172"/>
    </row>
    <row r="1367" spans="1:5" ht="12.75" thickBot="1">
      <c r="A1367" s="386" t="s">
        <v>23</v>
      </c>
      <c r="B1367" s="172">
        <v>50000</v>
      </c>
      <c r="C1367" s="172">
        <v>354186</v>
      </c>
      <c r="D1367" s="172">
        <v>109578</v>
      </c>
      <c r="E1367" s="172"/>
    </row>
    <row r="1368" spans="1:5" ht="12.75" thickBot="1">
      <c r="A1368" s="386" t="s">
        <v>16</v>
      </c>
      <c r="B1368" s="788">
        <f>C1368</f>
        <v>0</v>
      </c>
      <c r="C1368" s="173">
        <f t="shared" ref="C1368:E1370" si="82">C1365/B1365-1</f>
        <v>0</v>
      </c>
      <c r="D1368" s="173">
        <f t="shared" si="82"/>
        <v>0</v>
      </c>
      <c r="E1368" s="173">
        <f t="shared" si="82"/>
        <v>-1</v>
      </c>
    </row>
    <row r="1369" spans="1:5" ht="12.75" thickBot="1">
      <c r="A1369" s="386" t="s">
        <v>17</v>
      </c>
      <c r="B1369" s="788">
        <f t="shared" ref="B1369:B1370" si="83">C1369</f>
        <v>6.0837199999999996</v>
      </c>
      <c r="C1369" s="173">
        <f t="shared" si="82"/>
        <v>6.0837199999999996</v>
      </c>
      <c r="D1369" s="173">
        <f t="shared" si="82"/>
        <v>-0.69062018261591374</v>
      </c>
      <c r="E1369" s="173">
        <f t="shared" si="82"/>
        <v>-1</v>
      </c>
    </row>
    <row r="1370" spans="1:5" ht="12.75" thickBot="1">
      <c r="A1370" s="386" t="s">
        <v>18</v>
      </c>
      <c r="B1370" s="788">
        <f t="shared" si="83"/>
        <v>6.0837199999999996</v>
      </c>
      <c r="C1370" s="173">
        <f t="shared" si="82"/>
        <v>6.0837199999999996</v>
      </c>
      <c r="D1370" s="173">
        <f t="shared" si="82"/>
        <v>-0.69062018261591374</v>
      </c>
      <c r="E1370" s="173">
        <f t="shared" si="82"/>
        <v>-1</v>
      </c>
    </row>
    <row r="1371" spans="1:5" ht="12.75" thickBot="1">
      <c r="A1371" s="502" t="s">
        <v>703</v>
      </c>
      <c r="B1371" s="503"/>
      <c r="C1371" s="503"/>
      <c r="D1371" s="503"/>
      <c r="E1371" s="504"/>
    </row>
    <row r="1372" spans="1:5" ht="12.75" customHeight="1">
      <c r="A1372" s="473"/>
      <c r="B1372" s="170">
        <v>2019</v>
      </c>
      <c r="C1372" s="170">
        <v>2020</v>
      </c>
      <c r="D1372" s="170">
        <v>2021</v>
      </c>
      <c r="E1372" s="170">
        <v>2022</v>
      </c>
    </row>
    <row r="1373" spans="1:5" ht="9" customHeight="1" thickBot="1">
      <c r="A1373" s="474"/>
      <c r="B1373" s="171" t="s">
        <v>5</v>
      </c>
      <c r="C1373" s="171" t="s">
        <v>6</v>
      </c>
      <c r="D1373" s="171" t="s">
        <v>6</v>
      </c>
      <c r="E1373" s="171" t="s">
        <v>6</v>
      </c>
    </row>
    <row r="1374" spans="1:5" ht="12.75" thickBot="1">
      <c r="A1374" s="316" t="s">
        <v>33</v>
      </c>
      <c r="B1374" s="305">
        <f>B1375+B1376+B1377+B1378</f>
        <v>0</v>
      </c>
      <c r="C1374" s="305">
        <f>C1375+C1376+C1377+C1378</f>
        <v>0</v>
      </c>
      <c r="D1374" s="305">
        <f>D1375+D1376+D1377+D1378</f>
        <v>0</v>
      </c>
      <c r="E1374" s="305">
        <f>E1375+E1376+E1377+E1378</f>
        <v>0</v>
      </c>
    </row>
    <row r="1375" spans="1:5" ht="12.75" thickBot="1">
      <c r="A1375" s="317" t="s">
        <v>41</v>
      </c>
      <c r="B1375" s="305"/>
      <c r="C1375" s="305"/>
      <c r="D1375" s="305"/>
      <c r="E1375" s="305"/>
    </row>
    <row r="1376" spans="1:5" ht="12.75" thickBot="1">
      <c r="A1376" s="317" t="s">
        <v>46</v>
      </c>
      <c r="B1376" s="305"/>
      <c r="C1376" s="305"/>
      <c r="D1376" s="305"/>
      <c r="E1376" s="305"/>
    </row>
    <row r="1377" spans="1:5" ht="12.75" thickBot="1">
      <c r="A1377" s="317" t="s">
        <v>47</v>
      </c>
      <c r="B1377" s="305"/>
      <c r="C1377" s="305"/>
      <c r="D1377" s="305"/>
      <c r="E1377" s="305"/>
    </row>
    <row r="1378" spans="1:5" ht="12.75" thickBot="1">
      <c r="A1378" s="317" t="s">
        <v>48</v>
      </c>
      <c r="B1378" s="305"/>
      <c r="C1378" s="305"/>
      <c r="D1378" s="305"/>
      <c r="E1378" s="305"/>
    </row>
    <row r="1379" spans="1:5" ht="12.75" thickBot="1">
      <c r="A1379" s="316" t="s">
        <v>34</v>
      </c>
      <c r="B1379" s="336">
        <v>50000</v>
      </c>
      <c r="C1379" s="369">
        <f>C1380</f>
        <v>354186</v>
      </c>
      <c r="D1379" s="369">
        <f>D1380</f>
        <v>109578</v>
      </c>
      <c r="E1379" s="309"/>
    </row>
    <row r="1380" spans="1:5" ht="12.75" thickBot="1">
      <c r="A1380" s="317" t="s">
        <v>41</v>
      </c>
      <c r="B1380" s="336">
        <v>50000</v>
      </c>
      <c r="C1380" s="369">
        <v>354186</v>
      </c>
      <c r="D1380" s="305">
        <v>109578</v>
      </c>
      <c r="E1380" s="305"/>
    </row>
    <row r="1381" spans="1:5" ht="12.75" thickBot="1">
      <c r="A1381" s="317" t="s">
        <v>46</v>
      </c>
      <c r="B1381" s="309"/>
      <c r="C1381" s="305"/>
      <c r="D1381" s="305"/>
      <c r="E1381" s="305"/>
    </row>
    <row r="1382" spans="1:5" ht="12.75" thickBot="1">
      <c r="A1382" s="317" t="s">
        <v>47</v>
      </c>
      <c r="B1382" s="309"/>
      <c r="C1382" s="305"/>
      <c r="D1382" s="305"/>
      <c r="E1382" s="305"/>
    </row>
    <row r="1383" spans="1:5" ht="12.75" thickBot="1">
      <c r="A1383" s="317" t="s">
        <v>48</v>
      </c>
      <c r="B1383" s="309"/>
      <c r="C1383" s="305"/>
      <c r="D1383" s="305"/>
      <c r="E1383" s="305"/>
    </row>
    <row r="1384" spans="1:5" ht="12.75" thickBot="1">
      <c r="A1384" s="780" t="s">
        <v>504</v>
      </c>
      <c r="B1384" s="309">
        <f>B1374+B1379</f>
        <v>50000</v>
      </c>
      <c r="C1384" s="309">
        <f>C1374+C1379</f>
        <v>354186</v>
      </c>
      <c r="D1384" s="309">
        <f>D1374+D1379</f>
        <v>109578</v>
      </c>
      <c r="E1384" s="309">
        <f>E1374+E1379</f>
        <v>0</v>
      </c>
    </row>
    <row r="1385" spans="1:5" ht="25.5" customHeight="1" thickBot="1">
      <c r="A1385" s="781" t="s">
        <v>91</v>
      </c>
      <c r="B1385" s="483" t="s">
        <v>704</v>
      </c>
      <c r="C1385" s="784"/>
      <c r="D1385" s="784"/>
      <c r="E1385" s="484"/>
    </row>
    <row r="1386" spans="1:5" ht="36.75" thickBot="1">
      <c r="A1386" s="339" t="s">
        <v>505</v>
      </c>
      <c r="B1386" s="332" t="s">
        <v>705</v>
      </c>
      <c r="C1386" s="340" t="s">
        <v>43</v>
      </c>
      <c r="D1386" s="793" t="s">
        <v>706</v>
      </c>
      <c r="E1386" s="342"/>
    </row>
    <row r="1387" spans="1:5" ht="17.25" customHeight="1" thickBot="1">
      <c r="A1387" s="386" t="s">
        <v>9</v>
      </c>
      <c r="B1387" s="505" t="s">
        <v>705</v>
      </c>
      <c r="C1387" s="506"/>
      <c r="D1387" s="506"/>
      <c r="E1387" s="507"/>
    </row>
    <row r="1388" spans="1:5" ht="12.75" thickBot="1">
      <c r="A1388" s="386" t="s">
        <v>14</v>
      </c>
      <c r="B1388" s="517" t="s">
        <v>72</v>
      </c>
      <c r="C1388" s="518"/>
      <c r="D1388" s="518"/>
      <c r="E1388" s="519"/>
    </row>
    <row r="1389" spans="1:5" ht="12.75" customHeight="1">
      <c r="A1389" s="473"/>
      <c r="B1389" s="170">
        <v>2019</v>
      </c>
      <c r="C1389" s="170">
        <v>2020</v>
      </c>
      <c r="D1389" s="170">
        <v>2021</v>
      </c>
      <c r="E1389" s="170">
        <v>2022</v>
      </c>
    </row>
    <row r="1390" spans="1:5" ht="9" customHeight="1" thickBot="1">
      <c r="A1390" s="474"/>
      <c r="B1390" s="171" t="s">
        <v>5</v>
      </c>
      <c r="C1390" s="171" t="s">
        <v>6</v>
      </c>
      <c r="D1390" s="171" t="s">
        <v>6</v>
      </c>
      <c r="E1390" s="171" t="s">
        <v>6</v>
      </c>
    </row>
    <row r="1391" spans="1:5" ht="12.75" thickBot="1">
      <c r="A1391" s="386" t="s">
        <v>8</v>
      </c>
      <c r="B1391" s="384">
        <v>1</v>
      </c>
      <c r="C1391" s="384">
        <v>0</v>
      </c>
      <c r="D1391" s="384">
        <v>0</v>
      </c>
      <c r="E1391" s="384">
        <v>1</v>
      </c>
    </row>
    <row r="1392" spans="1:5" ht="12.75" thickBot="1">
      <c r="A1392" s="386" t="s">
        <v>15</v>
      </c>
      <c r="B1392" s="336">
        <v>23000</v>
      </c>
      <c r="C1392" s="369"/>
      <c r="D1392" s="172"/>
      <c r="E1392" s="172">
        <f>E1393</f>
        <v>57000</v>
      </c>
    </row>
    <row r="1393" spans="1:5" ht="12.75" thickBot="1">
      <c r="A1393" s="386" t="s">
        <v>23</v>
      </c>
      <c r="B1393" s="172">
        <v>23000</v>
      </c>
      <c r="C1393" s="172"/>
      <c r="D1393" s="172"/>
      <c r="E1393" s="172">
        <v>57000</v>
      </c>
    </row>
    <row r="1394" spans="1:5" ht="12.75" thickBot="1">
      <c r="A1394" s="386" t="s">
        <v>16</v>
      </c>
      <c r="B1394" s="384" t="s">
        <v>22</v>
      </c>
      <c r="C1394" s="173">
        <f t="shared" ref="C1394:E1396" si="84">C1391/B1391-1</f>
        <v>-1</v>
      </c>
      <c r="D1394" s="173" t="e">
        <f t="shared" si="84"/>
        <v>#DIV/0!</v>
      </c>
      <c r="E1394" s="173" t="e">
        <f t="shared" si="84"/>
        <v>#DIV/0!</v>
      </c>
    </row>
    <row r="1395" spans="1:5" ht="12.75" thickBot="1">
      <c r="A1395" s="386" t="s">
        <v>17</v>
      </c>
      <c r="B1395" s="384" t="s">
        <v>22</v>
      </c>
      <c r="C1395" s="173">
        <f t="shared" si="84"/>
        <v>-1</v>
      </c>
      <c r="D1395" s="173" t="e">
        <f t="shared" si="84"/>
        <v>#DIV/0!</v>
      </c>
      <c r="E1395" s="173" t="e">
        <f t="shared" si="84"/>
        <v>#DIV/0!</v>
      </c>
    </row>
    <row r="1396" spans="1:5" ht="12.75" thickBot="1">
      <c r="A1396" s="386" t="s">
        <v>18</v>
      </c>
      <c r="B1396" s="384" t="s">
        <v>22</v>
      </c>
      <c r="C1396" s="173">
        <f t="shared" si="84"/>
        <v>-1</v>
      </c>
      <c r="D1396" s="173" t="e">
        <f t="shared" si="84"/>
        <v>#DIV/0!</v>
      </c>
      <c r="E1396" s="173" t="e">
        <f t="shared" si="84"/>
        <v>#DIV/0!</v>
      </c>
    </row>
    <row r="1397" spans="1:5" ht="12.75" thickBot="1">
      <c r="A1397" s="502" t="s">
        <v>707</v>
      </c>
      <c r="B1397" s="503"/>
      <c r="C1397" s="503"/>
      <c r="D1397" s="503"/>
      <c r="E1397" s="504"/>
    </row>
    <row r="1398" spans="1:5" ht="12.75" customHeight="1">
      <c r="A1398" s="473"/>
      <c r="B1398" s="170">
        <v>2019</v>
      </c>
      <c r="C1398" s="170">
        <v>2020</v>
      </c>
      <c r="D1398" s="170">
        <v>2021</v>
      </c>
      <c r="E1398" s="170">
        <v>2022</v>
      </c>
    </row>
    <row r="1399" spans="1:5" ht="9" customHeight="1" thickBot="1">
      <c r="A1399" s="474"/>
      <c r="B1399" s="171" t="s">
        <v>5</v>
      </c>
      <c r="C1399" s="171" t="s">
        <v>6</v>
      </c>
      <c r="D1399" s="171" t="s">
        <v>6</v>
      </c>
      <c r="E1399" s="171" t="s">
        <v>6</v>
      </c>
    </row>
    <row r="1400" spans="1:5" ht="12.75" thickBot="1">
      <c r="A1400" s="316" t="s">
        <v>33</v>
      </c>
      <c r="B1400" s="305">
        <f>B1401+B1402+B1403+B1404</f>
        <v>0</v>
      </c>
      <c r="C1400" s="305">
        <f>C1401+C1402+C1403+C1404</f>
        <v>0</v>
      </c>
      <c r="D1400" s="305">
        <f>D1401+D1402+D1403+D1404</f>
        <v>0</v>
      </c>
      <c r="E1400" s="305">
        <f>E1401+E1402+E1403+E1404</f>
        <v>0</v>
      </c>
    </row>
    <row r="1401" spans="1:5" ht="12.75" thickBot="1">
      <c r="A1401" s="317" t="s">
        <v>41</v>
      </c>
      <c r="B1401" s="305"/>
      <c r="C1401" s="305"/>
      <c r="D1401" s="305"/>
      <c r="E1401" s="305"/>
    </row>
    <row r="1402" spans="1:5" ht="12.75" thickBot="1">
      <c r="A1402" s="317" t="s">
        <v>46</v>
      </c>
      <c r="B1402" s="305"/>
      <c r="C1402" s="305"/>
      <c r="D1402" s="305"/>
      <c r="E1402" s="305"/>
    </row>
    <row r="1403" spans="1:5" ht="12.75" thickBot="1">
      <c r="A1403" s="317" t="s">
        <v>47</v>
      </c>
      <c r="B1403" s="305"/>
      <c r="C1403" s="305"/>
      <c r="D1403" s="305"/>
      <c r="E1403" s="305"/>
    </row>
    <row r="1404" spans="1:5" ht="12.75" thickBot="1">
      <c r="A1404" s="317" t="s">
        <v>48</v>
      </c>
      <c r="B1404" s="305"/>
      <c r="C1404" s="305"/>
      <c r="D1404" s="305"/>
      <c r="E1404" s="305"/>
    </row>
    <row r="1405" spans="1:5" ht="12.75" thickBot="1">
      <c r="A1405" s="316" t="s">
        <v>34</v>
      </c>
      <c r="B1405" s="336">
        <v>23000</v>
      </c>
      <c r="C1405" s="369"/>
      <c r="D1405" s="172"/>
      <c r="E1405" s="172">
        <f>E1406</f>
        <v>57000</v>
      </c>
    </row>
    <row r="1406" spans="1:5" ht="12.75" thickBot="1">
      <c r="A1406" s="317" t="s">
        <v>41</v>
      </c>
      <c r="B1406" s="336">
        <v>23000</v>
      </c>
      <c r="C1406" s="172"/>
      <c r="D1406" s="172"/>
      <c r="E1406" s="172">
        <v>57000</v>
      </c>
    </row>
    <row r="1407" spans="1:5" ht="12.75" thickBot="1">
      <c r="A1407" s="317" t="s">
        <v>46</v>
      </c>
      <c r="B1407" s="309"/>
      <c r="C1407" s="309"/>
      <c r="D1407" s="309"/>
      <c r="E1407" s="309"/>
    </row>
    <row r="1408" spans="1:5" ht="12.75" thickBot="1">
      <c r="A1408" s="317" t="s">
        <v>47</v>
      </c>
      <c r="B1408" s="309"/>
      <c r="C1408" s="309"/>
      <c r="D1408" s="309"/>
      <c r="E1408" s="309"/>
    </row>
    <row r="1409" spans="1:5" ht="12.75" thickBot="1">
      <c r="A1409" s="317" t="s">
        <v>48</v>
      </c>
      <c r="B1409" s="309"/>
      <c r="C1409" s="309"/>
      <c r="D1409" s="309"/>
      <c r="E1409" s="309"/>
    </row>
    <row r="1410" spans="1:5" ht="22.5" customHeight="1" thickBot="1">
      <c r="A1410" s="780" t="s">
        <v>506</v>
      </c>
      <c r="B1410" s="309">
        <f>B1400+B1405</f>
        <v>23000</v>
      </c>
      <c r="C1410" s="309">
        <f>C1400+C1405</f>
        <v>0</v>
      </c>
      <c r="D1410" s="309">
        <f>D1400+D1405</f>
        <v>0</v>
      </c>
      <c r="E1410" s="309">
        <f>E1400+E1405</f>
        <v>57000</v>
      </c>
    </row>
    <row r="1411" spans="1:5" ht="12.75" thickBot="1">
      <c r="A1411" s="315" t="s">
        <v>619</v>
      </c>
      <c r="B1411" s="356"/>
      <c r="C1411" s="356"/>
      <c r="D1411" s="356"/>
      <c r="E1411" s="356"/>
    </row>
    <row r="1412" spans="1:5" ht="25.5" customHeight="1" thickBot="1">
      <c r="A1412" s="781" t="s">
        <v>91</v>
      </c>
      <c r="B1412" s="483" t="s">
        <v>704</v>
      </c>
      <c r="C1412" s="784"/>
      <c r="D1412" s="784"/>
      <c r="E1412" s="484"/>
    </row>
    <row r="1413" spans="1:5" ht="84.75" thickBot="1">
      <c r="A1413" s="339" t="s">
        <v>507</v>
      </c>
      <c r="B1413" s="332" t="s">
        <v>708</v>
      </c>
      <c r="C1413" s="340" t="s">
        <v>43</v>
      </c>
      <c r="D1413" s="341" t="s">
        <v>709</v>
      </c>
      <c r="E1413" s="342"/>
    </row>
    <row r="1414" spans="1:5" ht="17.25" customHeight="1" thickBot="1">
      <c r="A1414" s="386" t="s">
        <v>9</v>
      </c>
      <c r="B1414" s="505" t="s">
        <v>708</v>
      </c>
      <c r="C1414" s="506"/>
      <c r="D1414" s="506"/>
      <c r="E1414" s="507"/>
    </row>
    <row r="1415" spans="1:5" ht="12.75" thickBot="1">
      <c r="A1415" s="386" t="s">
        <v>14</v>
      </c>
      <c r="B1415" s="517" t="s">
        <v>421</v>
      </c>
      <c r="C1415" s="518"/>
      <c r="D1415" s="518"/>
      <c r="E1415" s="519"/>
    </row>
    <row r="1416" spans="1:5" ht="12.75" customHeight="1">
      <c r="A1416" s="473"/>
      <c r="B1416" s="170">
        <v>2019</v>
      </c>
      <c r="C1416" s="170">
        <v>2020</v>
      </c>
      <c r="D1416" s="170">
        <v>2021</v>
      </c>
      <c r="E1416" s="170">
        <v>2022</v>
      </c>
    </row>
    <row r="1417" spans="1:5" ht="9" customHeight="1" thickBot="1">
      <c r="A1417" s="474"/>
      <c r="B1417" s="171" t="s">
        <v>5</v>
      </c>
      <c r="C1417" s="171" t="s">
        <v>6</v>
      </c>
      <c r="D1417" s="171" t="s">
        <v>6</v>
      </c>
      <c r="E1417" s="171" t="s">
        <v>6</v>
      </c>
    </row>
    <row r="1418" spans="1:5" ht="12.75" thickBot="1">
      <c r="A1418" s="386" t="s">
        <v>8</v>
      </c>
      <c r="B1418" s="384">
        <v>1</v>
      </c>
      <c r="C1418" s="384">
        <v>90</v>
      </c>
      <c r="D1418" s="384"/>
      <c r="E1418" s="384"/>
    </row>
    <row r="1419" spans="1:5" ht="12.75" thickBot="1">
      <c r="A1419" s="386" t="s">
        <v>15</v>
      </c>
      <c r="B1419" s="336">
        <v>20000</v>
      </c>
      <c r="C1419" s="369">
        <f>C1432</f>
        <v>45310</v>
      </c>
      <c r="D1419" s="336"/>
      <c r="E1419" s="346"/>
    </row>
    <row r="1420" spans="1:5" ht="12.75" thickBot="1">
      <c r="A1420" s="386" t="s">
        <v>23</v>
      </c>
      <c r="B1420" s="172">
        <v>20000</v>
      </c>
      <c r="C1420" s="172">
        <v>13112</v>
      </c>
      <c r="D1420" s="172"/>
      <c r="E1420" s="172"/>
    </row>
    <row r="1421" spans="1:5" ht="12.75" thickBot="1">
      <c r="A1421" s="386" t="s">
        <v>16</v>
      </c>
      <c r="B1421" s="384" t="s">
        <v>22</v>
      </c>
      <c r="C1421" s="173">
        <f t="shared" ref="C1421:E1423" si="85">C1418/B1418-1</f>
        <v>89</v>
      </c>
      <c r="D1421" s="173">
        <f t="shared" si="85"/>
        <v>-1</v>
      </c>
      <c r="E1421" s="173" t="e">
        <f t="shared" si="85"/>
        <v>#DIV/0!</v>
      </c>
    </row>
    <row r="1422" spans="1:5" ht="12.75" thickBot="1">
      <c r="A1422" s="386" t="s">
        <v>17</v>
      </c>
      <c r="B1422" s="384" t="s">
        <v>22</v>
      </c>
      <c r="C1422" s="173">
        <f t="shared" si="85"/>
        <v>1.2654999999999998</v>
      </c>
      <c r="D1422" s="173">
        <f t="shared" si="85"/>
        <v>-1</v>
      </c>
      <c r="E1422" s="173" t="e">
        <f t="shared" si="85"/>
        <v>#DIV/0!</v>
      </c>
    </row>
    <row r="1423" spans="1:5" ht="12.75" thickBot="1">
      <c r="A1423" s="386" t="s">
        <v>18</v>
      </c>
      <c r="B1423" s="384" t="s">
        <v>22</v>
      </c>
      <c r="C1423" s="173">
        <f t="shared" si="85"/>
        <v>-0.34440000000000004</v>
      </c>
      <c r="D1423" s="173">
        <f t="shared" si="85"/>
        <v>-1</v>
      </c>
      <c r="E1423" s="173" t="e">
        <f t="shared" si="85"/>
        <v>#DIV/0!</v>
      </c>
    </row>
    <row r="1424" spans="1:5" ht="12.75" thickBot="1">
      <c r="A1424" s="502" t="s">
        <v>710</v>
      </c>
      <c r="B1424" s="503"/>
      <c r="C1424" s="503"/>
      <c r="D1424" s="503"/>
      <c r="E1424" s="504"/>
    </row>
    <row r="1425" spans="1:5" ht="12.75" customHeight="1">
      <c r="A1425" s="473"/>
      <c r="B1425" s="170">
        <v>2019</v>
      </c>
      <c r="C1425" s="170">
        <v>2020</v>
      </c>
      <c r="D1425" s="170">
        <v>2021</v>
      </c>
      <c r="E1425" s="170">
        <v>2022</v>
      </c>
    </row>
    <row r="1426" spans="1:5" ht="9" customHeight="1" thickBot="1">
      <c r="A1426" s="474"/>
      <c r="B1426" s="171" t="s">
        <v>5</v>
      </c>
      <c r="C1426" s="171" t="s">
        <v>6</v>
      </c>
      <c r="D1426" s="171" t="s">
        <v>6</v>
      </c>
      <c r="E1426" s="171" t="s">
        <v>6</v>
      </c>
    </row>
    <row r="1427" spans="1:5" ht="12.75" thickBot="1">
      <c r="A1427" s="316" t="s">
        <v>33</v>
      </c>
      <c r="B1427" s="305">
        <f>B1428+B1429+B1430+B1431</f>
        <v>0</v>
      </c>
      <c r="C1427" s="305">
        <f>C1428+C1429+C1430+C1431</f>
        <v>0</v>
      </c>
      <c r="D1427" s="305">
        <f>D1428+D1429+D1430+D1431</f>
        <v>0</v>
      </c>
      <c r="E1427" s="305">
        <f>E1428+E1429+E1430+E1431</f>
        <v>0</v>
      </c>
    </row>
    <row r="1428" spans="1:5" ht="12.75" thickBot="1">
      <c r="A1428" s="317" t="s">
        <v>41</v>
      </c>
      <c r="B1428" s="305"/>
      <c r="C1428" s="305"/>
      <c r="D1428" s="305"/>
      <c r="E1428" s="305"/>
    </row>
    <row r="1429" spans="1:5" ht="12.75" thickBot="1">
      <c r="A1429" s="317" t="s">
        <v>46</v>
      </c>
      <c r="B1429" s="305"/>
      <c r="C1429" s="305"/>
      <c r="D1429" s="305"/>
      <c r="E1429" s="305"/>
    </row>
    <row r="1430" spans="1:5" ht="12.75" thickBot="1">
      <c r="A1430" s="317" t="s">
        <v>47</v>
      </c>
      <c r="B1430" s="305"/>
      <c r="C1430" s="305"/>
      <c r="D1430" s="305"/>
      <c r="E1430" s="305"/>
    </row>
    <row r="1431" spans="1:5" ht="12.75" thickBot="1">
      <c r="A1431" s="317" t="s">
        <v>48</v>
      </c>
      <c r="B1431" s="305"/>
      <c r="C1431" s="305"/>
      <c r="D1431" s="305"/>
      <c r="E1431" s="305"/>
    </row>
    <row r="1432" spans="1:5" ht="12.75" thickBot="1">
      <c r="A1432" s="316" t="s">
        <v>34</v>
      </c>
      <c r="B1432" s="336">
        <v>20000</v>
      </c>
      <c r="C1432" s="369">
        <f>C1433</f>
        <v>45310</v>
      </c>
      <c r="D1432" s="336"/>
      <c r="E1432" s="346"/>
    </row>
    <row r="1433" spans="1:5" ht="12.75" thickBot="1">
      <c r="A1433" s="317" t="s">
        <v>41</v>
      </c>
      <c r="B1433" s="336">
        <v>20000</v>
      </c>
      <c r="C1433" s="369">
        <v>45310</v>
      </c>
      <c r="D1433" s="309"/>
      <c r="E1433" s="309"/>
    </row>
    <row r="1434" spans="1:5" ht="12.75" thickBot="1">
      <c r="A1434" s="317" t="s">
        <v>46</v>
      </c>
      <c r="B1434" s="309"/>
      <c r="C1434" s="309"/>
      <c r="D1434" s="309"/>
      <c r="E1434" s="309"/>
    </row>
    <row r="1435" spans="1:5" ht="12.75" thickBot="1">
      <c r="A1435" s="317" t="s">
        <v>47</v>
      </c>
      <c r="B1435" s="309"/>
      <c r="C1435" s="309"/>
      <c r="D1435" s="309"/>
      <c r="E1435" s="309"/>
    </row>
    <row r="1436" spans="1:5" ht="12.75" thickBot="1">
      <c r="A1436" s="317" t="s">
        <v>48</v>
      </c>
      <c r="B1436" s="309"/>
      <c r="C1436" s="309"/>
      <c r="D1436" s="309"/>
      <c r="E1436" s="309"/>
    </row>
    <row r="1437" spans="1:5" ht="29.25" customHeight="1" thickBot="1">
      <c r="A1437" s="780" t="s">
        <v>711</v>
      </c>
      <c r="B1437" s="309">
        <f>B1427+B1432</f>
        <v>20000</v>
      </c>
      <c r="C1437" s="309">
        <f>C1427+C1432</f>
        <v>45310</v>
      </c>
      <c r="D1437" s="309">
        <f>D1427+D1432</f>
        <v>0</v>
      </c>
      <c r="E1437" s="309">
        <f>E1427+E1432</f>
        <v>0</v>
      </c>
    </row>
    <row r="1438" spans="1:5">
      <c r="A1438" s="780" t="s">
        <v>619</v>
      </c>
      <c r="B1438" s="798"/>
      <c r="C1438" s="799"/>
      <c r="D1438" s="798"/>
      <c r="E1438" s="799"/>
    </row>
    <row r="1439" spans="1:5" ht="62.25" customHeight="1">
      <c r="A1439" s="800" t="s">
        <v>712</v>
      </c>
      <c r="B1439" s="332" t="s">
        <v>713</v>
      </c>
      <c r="C1439" s="801" t="s">
        <v>43</v>
      </c>
      <c r="D1439" s="802" t="s">
        <v>714</v>
      </c>
      <c r="E1439" s="802"/>
    </row>
    <row r="1440" spans="1:5" ht="17.25" customHeight="1" thickBot="1">
      <c r="A1440" s="386" t="s">
        <v>9</v>
      </c>
      <c r="B1440" s="803" t="s">
        <v>713</v>
      </c>
      <c r="C1440" s="804"/>
      <c r="D1440" s="804"/>
      <c r="E1440" s="805"/>
    </row>
    <row r="1441" spans="1:5" ht="12.75" thickBot="1">
      <c r="A1441" s="386" t="s">
        <v>14</v>
      </c>
      <c r="B1441" s="517" t="s">
        <v>90</v>
      </c>
      <c r="C1441" s="518"/>
      <c r="D1441" s="518"/>
      <c r="E1441" s="519"/>
    </row>
    <row r="1442" spans="1:5" ht="12.75" customHeight="1">
      <c r="A1442" s="473"/>
      <c r="B1442" s="170">
        <v>2019</v>
      </c>
      <c r="C1442" s="170">
        <v>2020</v>
      </c>
      <c r="D1442" s="170">
        <v>2021</v>
      </c>
      <c r="E1442" s="170">
        <v>2022</v>
      </c>
    </row>
    <row r="1443" spans="1:5" ht="9" customHeight="1" thickBot="1">
      <c r="A1443" s="474"/>
      <c r="B1443" s="171" t="s">
        <v>5</v>
      </c>
      <c r="C1443" s="171" t="s">
        <v>6</v>
      </c>
      <c r="D1443" s="171" t="s">
        <v>6</v>
      </c>
      <c r="E1443" s="171" t="s">
        <v>6</v>
      </c>
    </row>
    <row r="1444" spans="1:5" ht="12.75" thickBot="1">
      <c r="A1444" s="386" t="s">
        <v>8</v>
      </c>
      <c r="B1444" s="384">
        <v>463</v>
      </c>
      <c r="C1444" s="384">
        <v>11833</v>
      </c>
      <c r="D1444" s="384">
        <v>252</v>
      </c>
      <c r="E1444" s="384"/>
    </row>
    <row r="1445" spans="1:5" ht="12.75" thickBot="1">
      <c r="A1445" s="386" t="s">
        <v>15</v>
      </c>
      <c r="B1445" s="336">
        <v>55000</v>
      </c>
      <c r="C1445" s="369">
        <f>C1458</f>
        <v>75209</v>
      </c>
      <c r="D1445" s="336">
        <v>30000</v>
      </c>
      <c r="E1445" s="346">
        <v>0</v>
      </c>
    </row>
    <row r="1446" spans="1:5" ht="12.75" thickBot="1">
      <c r="A1446" s="386" t="s">
        <v>23</v>
      </c>
      <c r="B1446" s="172">
        <v>118.79049676025917</v>
      </c>
      <c r="C1446" s="172">
        <f>C1445/C1444</f>
        <v>6.3558691794135047</v>
      </c>
      <c r="D1446" s="172">
        <f>D1445/D1444</f>
        <v>119.04761904761905</v>
      </c>
      <c r="E1446" s="172" t="e">
        <f>E1445/E1444</f>
        <v>#DIV/0!</v>
      </c>
    </row>
    <row r="1447" spans="1:5" ht="12.75" thickBot="1">
      <c r="A1447" s="386" t="s">
        <v>16</v>
      </c>
      <c r="B1447" s="384" t="s">
        <v>22</v>
      </c>
      <c r="C1447" s="173">
        <f t="shared" ref="C1447:E1449" si="86">C1444/B1444-1</f>
        <v>24.557235421166308</v>
      </c>
      <c r="D1447" s="173">
        <f t="shared" si="86"/>
        <v>-0.97870362545423817</v>
      </c>
      <c r="E1447" s="173">
        <f t="shared" si="86"/>
        <v>-1</v>
      </c>
    </row>
    <row r="1448" spans="1:5" ht="12.75" thickBot="1">
      <c r="A1448" s="386" t="s">
        <v>17</v>
      </c>
      <c r="B1448" s="384" t="s">
        <v>22</v>
      </c>
      <c r="C1448" s="173">
        <f t="shared" si="86"/>
        <v>0.36743636363636356</v>
      </c>
      <c r="D1448" s="173">
        <f t="shared" si="86"/>
        <v>-0.60111156909412444</v>
      </c>
      <c r="E1448" s="173">
        <f t="shared" si="86"/>
        <v>-1</v>
      </c>
    </row>
    <row r="1449" spans="1:5" ht="12.75" thickBot="1">
      <c r="A1449" s="386" t="s">
        <v>18</v>
      </c>
      <c r="B1449" s="384" t="s">
        <v>22</v>
      </c>
      <c r="C1449" s="173">
        <f t="shared" si="86"/>
        <v>-0.94649513763511905</v>
      </c>
      <c r="D1449" s="173">
        <f t="shared" si="86"/>
        <v>17.730344455988995</v>
      </c>
      <c r="E1449" s="173" t="e">
        <f t="shared" si="86"/>
        <v>#DIV/0!</v>
      </c>
    </row>
    <row r="1450" spans="1:5" ht="12.75" thickBot="1">
      <c r="A1450" s="502" t="s">
        <v>715</v>
      </c>
      <c r="B1450" s="503"/>
      <c r="C1450" s="503"/>
      <c r="D1450" s="503"/>
      <c r="E1450" s="504"/>
    </row>
    <row r="1451" spans="1:5" ht="12.75" customHeight="1">
      <c r="A1451" s="473"/>
      <c r="B1451" s="170">
        <v>2019</v>
      </c>
      <c r="C1451" s="170">
        <v>2020</v>
      </c>
      <c r="D1451" s="170">
        <v>2021</v>
      </c>
      <c r="E1451" s="170">
        <v>2022</v>
      </c>
    </row>
    <row r="1452" spans="1:5" ht="9" customHeight="1" thickBot="1">
      <c r="A1452" s="474"/>
      <c r="B1452" s="171" t="s">
        <v>5</v>
      </c>
      <c r="C1452" s="171" t="s">
        <v>6</v>
      </c>
      <c r="D1452" s="171" t="s">
        <v>6</v>
      </c>
      <c r="E1452" s="171" t="s">
        <v>6</v>
      </c>
    </row>
    <row r="1453" spans="1:5" ht="12.75" thickBot="1">
      <c r="A1453" s="316" t="s">
        <v>33</v>
      </c>
      <c r="B1453" s="305">
        <f>B1454+B1455+B1456+B1457</f>
        <v>0</v>
      </c>
      <c r="C1453" s="305">
        <f>C1454+C1455+C1456+C1457</f>
        <v>0</v>
      </c>
      <c r="D1453" s="305">
        <f>D1454+D1455+D1456+D1457</f>
        <v>0</v>
      </c>
      <c r="E1453" s="305">
        <f>E1454+E1455+E1456+E1457</f>
        <v>0</v>
      </c>
    </row>
    <row r="1454" spans="1:5" ht="12.75" thickBot="1">
      <c r="A1454" s="317" t="s">
        <v>41</v>
      </c>
      <c r="B1454" s="305"/>
      <c r="C1454" s="305"/>
      <c r="D1454" s="305"/>
      <c r="E1454" s="305"/>
    </row>
    <row r="1455" spans="1:5" ht="12.75" thickBot="1">
      <c r="A1455" s="317" t="s">
        <v>46</v>
      </c>
      <c r="B1455" s="305"/>
      <c r="C1455" s="305"/>
      <c r="D1455" s="305"/>
      <c r="E1455" s="305"/>
    </row>
    <row r="1456" spans="1:5" ht="12.75" thickBot="1">
      <c r="A1456" s="317" t="s">
        <v>47</v>
      </c>
      <c r="B1456" s="305"/>
      <c r="C1456" s="305"/>
      <c r="D1456" s="305"/>
      <c r="E1456" s="305"/>
    </row>
    <row r="1457" spans="1:5" ht="12.75" thickBot="1">
      <c r="A1457" s="317" t="s">
        <v>48</v>
      </c>
      <c r="B1457" s="305"/>
      <c r="C1457" s="305"/>
      <c r="D1457" s="305"/>
      <c r="E1457" s="305"/>
    </row>
    <row r="1458" spans="1:5" ht="12.75" thickBot="1">
      <c r="A1458" s="316" t="s">
        <v>34</v>
      </c>
      <c r="B1458" s="336">
        <v>55000</v>
      </c>
      <c r="C1458" s="369">
        <f>C1459</f>
        <v>75209</v>
      </c>
      <c r="D1458" s="336">
        <f>D1459</f>
        <v>30000</v>
      </c>
      <c r="E1458" s="336">
        <f>E1459</f>
        <v>0</v>
      </c>
    </row>
    <row r="1459" spans="1:5" ht="12.75" thickBot="1">
      <c r="A1459" s="317" t="s">
        <v>41</v>
      </c>
      <c r="B1459" s="336">
        <v>55000</v>
      </c>
      <c r="C1459" s="369">
        <v>75209</v>
      </c>
      <c r="D1459" s="336">
        <v>30000</v>
      </c>
      <c r="E1459" s="346">
        <v>0</v>
      </c>
    </row>
    <row r="1460" spans="1:5" ht="12.75" thickBot="1">
      <c r="A1460" s="317" t="s">
        <v>46</v>
      </c>
      <c r="B1460" s="309"/>
      <c r="C1460" s="309"/>
      <c r="D1460" s="309"/>
      <c r="E1460" s="309"/>
    </row>
    <row r="1461" spans="1:5" ht="12.75" thickBot="1">
      <c r="A1461" s="317" t="s">
        <v>47</v>
      </c>
      <c r="B1461" s="309"/>
      <c r="C1461" s="309"/>
      <c r="D1461" s="309"/>
      <c r="E1461" s="309"/>
    </row>
    <row r="1462" spans="1:5" ht="12.75" thickBot="1">
      <c r="A1462" s="317" t="s">
        <v>48</v>
      </c>
      <c r="B1462" s="309"/>
      <c r="C1462" s="309"/>
      <c r="D1462" s="309"/>
      <c r="E1462" s="309"/>
    </row>
    <row r="1463" spans="1:5" s="343" customFormat="1" ht="27" customHeight="1" thickBot="1">
      <c r="A1463" s="370" t="s">
        <v>716</v>
      </c>
      <c r="B1463" s="309">
        <f>B1453+B1458</f>
        <v>55000</v>
      </c>
      <c r="C1463" s="309">
        <f>C1453+C1458</f>
        <v>75209</v>
      </c>
      <c r="D1463" s="309">
        <f>D1453+D1458</f>
        <v>30000</v>
      </c>
      <c r="E1463" s="309">
        <f>E1453+E1458</f>
        <v>0</v>
      </c>
    </row>
    <row r="1464" spans="1:5" ht="12.75" thickBot="1">
      <c r="A1464" s="781" t="s">
        <v>91</v>
      </c>
      <c r="B1464" s="483" t="s">
        <v>704</v>
      </c>
      <c r="C1464" s="784"/>
      <c r="D1464" s="784"/>
      <c r="E1464" s="484"/>
    </row>
    <row r="1465" spans="1:5" ht="48.75" customHeight="1" thickBot="1">
      <c r="A1465" s="339" t="s">
        <v>717</v>
      </c>
      <c r="B1465" s="332" t="s">
        <v>718</v>
      </c>
      <c r="C1465" s="340" t="s">
        <v>43</v>
      </c>
      <c r="D1465" s="341"/>
      <c r="E1465" s="342"/>
    </row>
    <row r="1466" spans="1:5" ht="22.5" customHeight="1" thickBot="1">
      <c r="A1466" s="386" t="s">
        <v>9</v>
      </c>
      <c r="B1466" s="505" t="s">
        <v>719</v>
      </c>
      <c r="C1466" s="506"/>
      <c r="D1466" s="506"/>
      <c r="E1466" s="507"/>
    </row>
    <row r="1467" spans="1:5" ht="12.75" thickBot="1">
      <c r="A1467" s="386" t="s">
        <v>14</v>
      </c>
      <c r="B1467" s="517" t="s">
        <v>421</v>
      </c>
      <c r="C1467" s="518"/>
      <c r="D1467" s="518"/>
      <c r="E1467" s="519"/>
    </row>
    <row r="1468" spans="1:5">
      <c r="A1468" s="473"/>
      <c r="B1468" s="170">
        <v>2019</v>
      </c>
      <c r="C1468" s="170">
        <v>2020</v>
      </c>
      <c r="D1468" s="170">
        <v>2021</v>
      </c>
      <c r="E1468" s="170">
        <v>2022</v>
      </c>
    </row>
    <row r="1469" spans="1:5" ht="12.75" thickBot="1">
      <c r="A1469" s="474"/>
      <c r="B1469" s="171" t="s">
        <v>5</v>
      </c>
      <c r="C1469" s="171" t="s">
        <v>6</v>
      </c>
      <c r="D1469" s="171" t="s">
        <v>6</v>
      </c>
      <c r="E1469" s="171" t="s">
        <v>6</v>
      </c>
    </row>
    <row r="1470" spans="1:5" ht="12.75" thickBot="1">
      <c r="A1470" s="386" t="s">
        <v>8</v>
      </c>
      <c r="B1470" s="384"/>
      <c r="C1470" s="384">
        <v>3</v>
      </c>
      <c r="D1470" s="384">
        <v>23</v>
      </c>
      <c r="E1470" s="384">
        <v>58</v>
      </c>
    </row>
    <row r="1471" spans="1:5" ht="12.75" thickBot="1">
      <c r="A1471" s="386" t="s">
        <v>15</v>
      </c>
      <c r="B1471" s="336"/>
      <c r="C1471" s="369">
        <f>C1484</f>
        <v>123500</v>
      </c>
      <c r="D1471" s="336">
        <v>927057</v>
      </c>
      <c r="E1471" s="346">
        <v>2397841</v>
      </c>
    </row>
    <row r="1472" spans="1:5" ht="12.75" thickBot="1">
      <c r="A1472" s="386" t="s">
        <v>23</v>
      </c>
      <c r="B1472" s="172"/>
      <c r="C1472" s="172">
        <f>C1471/C1470</f>
        <v>41166.666666666664</v>
      </c>
      <c r="D1472" s="172">
        <f t="shared" ref="D1472:E1472" si="87">D1471/D1470</f>
        <v>40306.82608695652</v>
      </c>
      <c r="E1472" s="172">
        <f t="shared" si="87"/>
        <v>41342.086206896551</v>
      </c>
    </row>
    <row r="1473" spans="1:5" ht="12.75" thickBot="1">
      <c r="A1473" s="386" t="s">
        <v>16</v>
      </c>
      <c r="B1473" s="384" t="s">
        <v>22</v>
      </c>
      <c r="C1473" s="173" t="e">
        <f t="shared" ref="C1473:E1475" si="88">C1470/B1470-1</f>
        <v>#DIV/0!</v>
      </c>
      <c r="D1473" s="173">
        <f t="shared" si="88"/>
        <v>6.666666666666667</v>
      </c>
      <c r="E1473" s="173">
        <f t="shared" si="88"/>
        <v>1.5217391304347827</v>
      </c>
    </row>
    <row r="1474" spans="1:5" ht="12.75" thickBot="1">
      <c r="A1474" s="386" t="s">
        <v>17</v>
      </c>
      <c r="B1474" s="384" t="s">
        <v>22</v>
      </c>
      <c r="C1474" s="173" t="e">
        <f t="shared" si="88"/>
        <v>#DIV/0!</v>
      </c>
      <c r="D1474" s="173">
        <f t="shared" si="88"/>
        <v>6.5065344129554656</v>
      </c>
      <c r="E1474" s="173">
        <f t="shared" si="88"/>
        <v>1.5865087044270201</v>
      </c>
    </row>
    <row r="1475" spans="1:5" ht="12" customHeight="1" thickBot="1">
      <c r="A1475" s="386" t="s">
        <v>18</v>
      </c>
      <c r="B1475" s="384" t="s">
        <v>22</v>
      </c>
      <c r="C1475" s="173" t="e">
        <f t="shared" si="88"/>
        <v>#DIV/0!</v>
      </c>
      <c r="D1475" s="173">
        <f t="shared" si="88"/>
        <v>-2.0886815701461003E-2</v>
      </c>
      <c r="E1475" s="173">
        <f t="shared" si="88"/>
        <v>2.5684486238300996E-2</v>
      </c>
    </row>
    <row r="1476" spans="1:5" ht="12.75" thickBot="1">
      <c r="A1476" s="502" t="s">
        <v>720</v>
      </c>
      <c r="B1476" s="503"/>
      <c r="C1476" s="503"/>
      <c r="D1476" s="503"/>
      <c r="E1476" s="504"/>
    </row>
    <row r="1477" spans="1:5">
      <c r="A1477" s="473"/>
      <c r="B1477" s="170">
        <v>2019</v>
      </c>
      <c r="C1477" s="170">
        <v>2020</v>
      </c>
      <c r="D1477" s="170">
        <v>2021</v>
      </c>
      <c r="E1477" s="170">
        <v>2022</v>
      </c>
    </row>
    <row r="1478" spans="1:5" ht="12.75" thickBot="1">
      <c r="A1478" s="474"/>
      <c r="B1478" s="171" t="s">
        <v>5</v>
      </c>
      <c r="C1478" s="171" t="s">
        <v>6</v>
      </c>
      <c r="D1478" s="171" t="s">
        <v>6</v>
      </c>
      <c r="E1478" s="171" t="s">
        <v>6</v>
      </c>
    </row>
    <row r="1479" spans="1:5" ht="12.75" thickBot="1">
      <c r="A1479" s="316" t="s">
        <v>33</v>
      </c>
      <c r="B1479" s="305">
        <f>B1480+B1481+B1482+B1483</f>
        <v>0</v>
      </c>
      <c r="C1479" s="305">
        <f>C1480+C1481+C1482+C1483</f>
        <v>0</v>
      </c>
      <c r="D1479" s="305">
        <f>D1480+D1481+D1482+D1483</f>
        <v>0</v>
      </c>
      <c r="E1479" s="305">
        <f>E1480+E1481+E1482+E1483</f>
        <v>0</v>
      </c>
    </row>
    <row r="1480" spans="1:5" ht="12.75" thickBot="1">
      <c r="A1480" s="317" t="s">
        <v>41</v>
      </c>
      <c r="B1480" s="305"/>
      <c r="C1480" s="305"/>
      <c r="D1480" s="305"/>
      <c r="E1480" s="305"/>
    </row>
    <row r="1481" spans="1:5" ht="12.75" thickBot="1">
      <c r="A1481" s="317" t="s">
        <v>46</v>
      </c>
      <c r="B1481" s="305"/>
      <c r="C1481" s="305"/>
      <c r="D1481" s="305"/>
      <c r="E1481" s="305"/>
    </row>
    <row r="1482" spans="1:5" ht="12.75" thickBot="1">
      <c r="A1482" s="317" t="s">
        <v>47</v>
      </c>
      <c r="B1482" s="305"/>
      <c r="C1482" s="305"/>
      <c r="D1482" s="305"/>
      <c r="E1482" s="305"/>
    </row>
    <row r="1483" spans="1:5" ht="12.75" thickBot="1">
      <c r="A1483" s="317" t="s">
        <v>48</v>
      </c>
      <c r="B1483" s="305"/>
      <c r="C1483" s="305"/>
      <c r="D1483" s="305"/>
      <c r="E1483" s="305"/>
    </row>
    <row r="1484" spans="1:5" ht="12.75" thickBot="1">
      <c r="A1484" s="316" t="s">
        <v>34</v>
      </c>
      <c r="B1484" s="336"/>
      <c r="C1484" s="369">
        <f>C1485</f>
        <v>123500</v>
      </c>
      <c r="D1484" s="369">
        <f t="shared" ref="D1484:E1484" si="89">D1485</f>
        <v>927057</v>
      </c>
      <c r="E1484" s="369">
        <f t="shared" si="89"/>
        <v>2397841</v>
      </c>
    </row>
    <row r="1485" spans="1:5" ht="12.75" thickBot="1">
      <c r="A1485" s="317" t="s">
        <v>41</v>
      </c>
      <c r="B1485" s="336"/>
      <c r="C1485" s="369">
        <v>123500</v>
      </c>
      <c r="D1485" s="336">
        <v>927057</v>
      </c>
      <c r="E1485" s="346">
        <v>2397841</v>
      </c>
    </row>
    <row r="1486" spans="1:5" ht="12.75" thickBot="1">
      <c r="A1486" s="317" t="s">
        <v>46</v>
      </c>
      <c r="B1486" s="309"/>
      <c r="C1486" s="309"/>
      <c r="D1486" s="309"/>
      <c r="E1486" s="309"/>
    </row>
    <row r="1487" spans="1:5" ht="12.75" thickBot="1">
      <c r="A1487" s="317" t="s">
        <v>47</v>
      </c>
      <c r="B1487" s="309"/>
      <c r="C1487" s="309"/>
      <c r="D1487" s="309"/>
      <c r="E1487" s="309"/>
    </row>
    <row r="1488" spans="1:5" ht="12.75" thickBot="1">
      <c r="A1488" s="317" t="s">
        <v>48</v>
      </c>
      <c r="B1488" s="309"/>
      <c r="C1488" s="309"/>
      <c r="D1488" s="309"/>
      <c r="E1488" s="309"/>
    </row>
    <row r="1489" spans="1:5" ht="12.75" thickBot="1">
      <c r="A1489" s="349" t="s">
        <v>721</v>
      </c>
      <c r="B1489" s="309">
        <f>B1479+B1484</f>
        <v>0</v>
      </c>
      <c r="C1489" s="309">
        <f>C1479+C1484</f>
        <v>123500</v>
      </c>
      <c r="D1489" s="309">
        <f>D1479+D1484</f>
        <v>927057</v>
      </c>
      <c r="E1489" s="309">
        <f>E1479+E1484</f>
        <v>2397841</v>
      </c>
    </row>
    <row r="1490" spans="1:5" ht="36.75" thickBot="1">
      <c r="A1490" s="339" t="s">
        <v>722</v>
      </c>
      <c r="B1490" s="785" t="s">
        <v>723</v>
      </c>
      <c r="C1490" s="372" t="s">
        <v>43</v>
      </c>
      <c r="D1490" s="483"/>
      <c r="E1490" s="484"/>
    </row>
    <row r="1491" spans="1:5" ht="12.75" thickBot="1">
      <c r="A1491" s="386" t="s">
        <v>9</v>
      </c>
      <c r="B1491" s="505" t="s">
        <v>724</v>
      </c>
      <c r="C1491" s="506"/>
      <c r="D1491" s="506"/>
      <c r="E1491" s="507"/>
    </row>
    <row r="1492" spans="1:5" ht="12.75" thickBot="1">
      <c r="A1492" s="386" t="s">
        <v>14</v>
      </c>
      <c r="B1492" s="517" t="s">
        <v>748</v>
      </c>
      <c r="C1492" s="518"/>
      <c r="D1492" s="518"/>
      <c r="E1492" s="519"/>
    </row>
    <row r="1493" spans="1:5">
      <c r="A1493" s="473"/>
      <c r="B1493" s="170">
        <v>2019</v>
      </c>
      <c r="C1493" s="170">
        <v>2020</v>
      </c>
      <c r="D1493" s="170">
        <v>2021</v>
      </c>
      <c r="E1493" s="170">
        <v>2022</v>
      </c>
    </row>
    <row r="1494" spans="1:5" ht="12.75" thickBot="1">
      <c r="A1494" s="474"/>
      <c r="B1494" s="171" t="s">
        <v>6</v>
      </c>
      <c r="C1494" s="171" t="s">
        <v>6</v>
      </c>
      <c r="D1494" s="171" t="s">
        <v>6</v>
      </c>
      <c r="E1494" s="171" t="s">
        <v>6</v>
      </c>
    </row>
    <row r="1495" spans="1:5" ht="12.75" thickBot="1">
      <c r="A1495" s="386" t="s">
        <v>8</v>
      </c>
      <c r="B1495" s="172"/>
      <c r="C1495" s="172">
        <v>1</v>
      </c>
      <c r="D1495" s="172">
        <v>1</v>
      </c>
      <c r="E1495" s="172">
        <v>5</v>
      </c>
    </row>
    <row r="1496" spans="1:5" ht="12.75" thickBot="1">
      <c r="A1496" s="278" t="s">
        <v>15</v>
      </c>
      <c r="B1496" s="172"/>
      <c r="C1496" s="172"/>
      <c r="D1496" s="172"/>
      <c r="E1496" s="172">
        <v>3000000</v>
      </c>
    </row>
    <row r="1497" spans="1:5" ht="12.75" thickBot="1">
      <c r="A1497" s="278" t="s">
        <v>23</v>
      </c>
      <c r="B1497" s="172" t="e">
        <f>B1496/B1495</f>
        <v>#DIV/0!</v>
      </c>
      <c r="C1497" s="172">
        <f>C1496/C1495</f>
        <v>0</v>
      </c>
      <c r="D1497" s="172">
        <f>D1496/D1495</f>
        <v>0</v>
      </c>
      <c r="E1497" s="172">
        <f>E1496/E1495</f>
        <v>600000</v>
      </c>
    </row>
    <row r="1498" spans="1:5" ht="12.75" thickBot="1">
      <c r="A1498" s="278" t="s">
        <v>16</v>
      </c>
      <c r="B1498" s="277" t="s">
        <v>22</v>
      </c>
      <c r="C1498" s="173" t="e">
        <f t="shared" ref="C1498:E1500" si="90">C1495/B1495-1</f>
        <v>#DIV/0!</v>
      </c>
      <c r="D1498" s="173">
        <f t="shared" si="90"/>
        <v>0</v>
      </c>
      <c r="E1498" s="173">
        <f t="shared" si="90"/>
        <v>4</v>
      </c>
    </row>
    <row r="1499" spans="1:5" ht="12.75" thickBot="1">
      <c r="A1499" s="278" t="s">
        <v>17</v>
      </c>
      <c r="B1499" s="277" t="s">
        <v>22</v>
      </c>
      <c r="C1499" s="173" t="e">
        <f t="shared" si="90"/>
        <v>#DIV/0!</v>
      </c>
      <c r="D1499" s="173" t="e">
        <f t="shared" si="90"/>
        <v>#DIV/0!</v>
      </c>
      <c r="E1499" s="173" t="e">
        <f t="shared" si="90"/>
        <v>#DIV/0!</v>
      </c>
    </row>
    <row r="1500" spans="1:5" ht="12.75" thickBot="1">
      <c r="A1500" s="278" t="s">
        <v>18</v>
      </c>
      <c r="B1500" s="277" t="s">
        <v>22</v>
      </c>
      <c r="C1500" s="173" t="e">
        <f t="shared" si="90"/>
        <v>#DIV/0!</v>
      </c>
      <c r="D1500" s="173" t="e">
        <f t="shared" si="90"/>
        <v>#DIV/0!</v>
      </c>
      <c r="E1500" s="173" t="e">
        <f t="shared" si="90"/>
        <v>#DIV/0!</v>
      </c>
    </row>
    <row r="1501" spans="1:5" ht="12.75" thickBot="1">
      <c r="A1501" s="470" t="s">
        <v>725</v>
      </c>
      <c r="B1501" s="471"/>
      <c r="C1501" s="471"/>
      <c r="D1501" s="471"/>
      <c r="E1501" s="472"/>
    </row>
    <row r="1502" spans="1:5">
      <c r="A1502" s="473"/>
      <c r="B1502" s="170">
        <v>2019</v>
      </c>
      <c r="C1502" s="170">
        <v>2020</v>
      </c>
      <c r="D1502" s="170">
        <v>2021</v>
      </c>
      <c r="E1502" s="170">
        <v>2022</v>
      </c>
    </row>
    <row r="1503" spans="1:5" ht="12.75" thickBot="1">
      <c r="A1503" s="474"/>
      <c r="B1503" s="171" t="s">
        <v>6</v>
      </c>
      <c r="C1503" s="171" t="s">
        <v>6</v>
      </c>
      <c r="D1503" s="171" t="s">
        <v>6</v>
      </c>
      <c r="E1503" s="171" t="s">
        <v>6</v>
      </c>
    </row>
    <row r="1504" spans="1:5" ht="12.75" thickBot="1">
      <c r="A1504" s="1" t="s">
        <v>33</v>
      </c>
      <c r="B1504" s="258">
        <f>B1505+B1506+B1507+B1508</f>
        <v>0</v>
      </c>
      <c r="C1504" s="258">
        <f>C1505+C1506+C1507+C1508</f>
        <v>0</v>
      </c>
      <c r="D1504" s="258">
        <f>D1505+D1506+D1507+D1508</f>
        <v>0</v>
      </c>
      <c r="E1504" s="258">
        <f>E1505+E1506+E1507+E1508</f>
        <v>0</v>
      </c>
    </row>
    <row r="1505" spans="1:5" ht="12.75" thickBot="1">
      <c r="A1505" s="5" t="s">
        <v>41</v>
      </c>
      <c r="B1505" s="258"/>
      <c r="C1505" s="258"/>
      <c r="D1505" s="258"/>
      <c r="E1505" s="258"/>
    </row>
    <row r="1506" spans="1:5" ht="12.75" thickBot="1">
      <c r="A1506" s="5" t="s">
        <v>46</v>
      </c>
      <c r="B1506" s="258"/>
      <c r="C1506" s="258"/>
      <c r="D1506" s="258"/>
      <c r="E1506" s="258"/>
    </row>
    <row r="1507" spans="1:5" ht="12.75" thickBot="1">
      <c r="A1507" s="5" t="s">
        <v>47</v>
      </c>
      <c r="B1507" s="258"/>
      <c r="C1507" s="258"/>
      <c r="D1507" s="258"/>
      <c r="E1507" s="258"/>
    </row>
    <row r="1508" spans="1:5" ht="12.75" thickBot="1">
      <c r="A1508" s="5" t="s">
        <v>48</v>
      </c>
      <c r="B1508" s="258"/>
      <c r="C1508" s="258"/>
      <c r="D1508" s="258"/>
      <c r="E1508" s="258"/>
    </row>
    <row r="1509" spans="1:5" ht="12.75" thickBot="1">
      <c r="A1509" s="1" t="s">
        <v>34</v>
      </c>
      <c r="B1509" s="178"/>
      <c r="C1509" s="299"/>
      <c r="D1509" s="178"/>
      <c r="E1509" s="178">
        <f>E1510+E1511+E1512+E1513</f>
        <v>3000000</v>
      </c>
    </row>
    <row r="1510" spans="1:5" ht="12.75" thickBot="1">
      <c r="A1510" s="5" t="s">
        <v>41</v>
      </c>
      <c r="B1510" s="178"/>
      <c r="C1510" s="304"/>
      <c r="D1510" s="258"/>
      <c r="E1510" s="258"/>
    </row>
    <row r="1511" spans="1:5" ht="12.75" thickBot="1">
      <c r="A1511" s="377" t="s">
        <v>46</v>
      </c>
      <c r="B1511" s="378"/>
      <c r="C1511" s="379"/>
      <c r="D1511" s="379"/>
      <c r="E1511" s="379">
        <v>3000000</v>
      </c>
    </row>
    <row r="1512" spans="1:5" ht="12.75" thickBot="1">
      <c r="A1512" s="5" t="s">
        <v>47</v>
      </c>
      <c r="B1512" s="178"/>
      <c r="C1512" s="258"/>
      <c r="D1512" s="258"/>
      <c r="E1512" s="258"/>
    </row>
    <row r="1513" spans="1:5" ht="12.75" thickBot="1">
      <c r="A1513" s="5" t="s">
        <v>48</v>
      </c>
      <c r="B1513" s="178"/>
      <c r="C1513" s="258"/>
      <c r="D1513" s="258"/>
      <c r="E1513" s="258"/>
    </row>
    <row r="1514" spans="1:5" ht="12.75" thickBot="1">
      <c r="A1514" s="26" t="s">
        <v>726</v>
      </c>
      <c r="B1514" s="178">
        <f>B1504+B1509</f>
        <v>0</v>
      </c>
      <c r="C1514" s="178">
        <f>C1504+C1509</f>
        <v>0</v>
      </c>
      <c r="D1514" s="178">
        <f>D1504+D1509</f>
        <v>0</v>
      </c>
      <c r="E1514" s="178">
        <f>E1504+E1509</f>
        <v>3000000</v>
      </c>
    </row>
    <row r="1515" spans="1:5" ht="16.5" customHeight="1" thickBot="1">
      <c r="A1515" s="18"/>
      <c r="B1515" s="350">
        <f>B1514</f>
        <v>0</v>
      </c>
      <c r="C1515" s="350">
        <f>C1514</f>
        <v>0</v>
      </c>
      <c r="D1515" s="350">
        <f>D1514</f>
        <v>0</v>
      </c>
      <c r="E1515" s="350">
        <f>E1514</f>
        <v>3000000</v>
      </c>
    </row>
    <row r="1516" spans="1:5" s="343" customFormat="1" ht="54" customHeight="1" thickBot="1">
      <c r="A1516" s="339" t="s">
        <v>727</v>
      </c>
      <c r="B1516" s="371" t="s">
        <v>728</v>
      </c>
      <c r="C1516" s="372" t="s">
        <v>43</v>
      </c>
      <c r="D1516" s="483"/>
      <c r="E1516" s="484"/>
    </row>
    <row r="1517" spans="1:5" ht="16.5" customHeight="1" thickBot="1">
      <c r="A1517" s="278" t="s">
        <v>9</v>
      </c>
      <c r="B1517" s="477" t="s">
        <v>729</v>
      </c>
      <c r="C1517" s="478"/>
      <c r="D1517" s="478"/>
      <c r="E1517" s="479"/>
    </row>
    <row r="1518" spans="1:5" ht="16.5" customHeight="1" thickBot="1">
      <c r="A1518" s="278" t="s">
        <v>14</v>
      </c>
      <c r="B1518" s="480"/>
      <c r="C1518" s="481"/>
      <c r="D1518" s="481"/>
      <c r="E1518" s="482"/>
    </row>
    <row r="1519" spans="1:5" ht="16.5" customHeight="1">
      <c r="A1519" s="473"/>
      <c r="B1519" s="170">
        <v>2019</v>
      </c>
      <c r="C1519" s="170">
        <v>2020</v>
      </c>
      <c r="D1519" s="170">
        <v>2021</v>
      </c>
      <c r="E1519" s="170">
        <v>2022</v>
      </c>
    </row>
    <row r="1520" spans="1:5" ht="16.5" customHeight="1" thickBot="1">
      <c r="A1520" s="474"/>
      <c r="B1520" s="171" t="s">
        <v>6</v>
      </c>
      <c r="C1520" s="171" t="s">
        <v>6</v>
      </c>
      <c r="D1520" s="171" t="s">
        <v>6</v>
      </c>
      <c r="E1520" s="171" t="s">
        <v>6</v>
      </c>
    </row>
    <row r="1521" spans="1:5" ht="16.5" customHeight="1" thickBot="1">
      <c r="A1521" s="278" t="s">
        <v>8</v>
      </c>
      <c r="B1521" s="298"/>
      <c r="C1521" s="298">
        <v>1</v>
      </c>
      <c r="D1521" s="298">
        <v>0</v>
      </c>
      <c r="E1521" s="298">
        <v>0</v>
      </c>
    </row>
    <row r="1522" spans="1:5" ht="16.5" customHeight="1" thickBot="1">
      <c r="A1522" s="278" t="s">
        <v>15</v>
      </c>
      <c r="B1522" s="172"/>
      <c r="C1522" s="172">
        <f>C1535</f>
        <v>65008</v>
      </c>
      <c r="D1522" s="172"/>
      <c r="E1522" s="172">
        <v>0</v>
      </c>
    </row>
    <row r="1523" spans="1:5" ht="16.5" customHeight="1" thickBot="1">
      <c r="A1523" s="278" t="s">
        <v>23</v>
      </c>
      <c r="B1523" s="172" t="e">
        <f>B1522/B1521</f>
        <v>#DIV/0!</v>
      </c>
      <c r="C1523" s="172">
        <f>C1522/C1521</f>
        <v>65008</v>
      </c>
      <c r="D1523" s="172" t="e">
        <f>D1522/D1521</f>
        <v>#DIV/0!</v>
      </c>
      <c r="E1523" s="172" t="e">
        <f>E1522/E1521</f>
        <v>#DIV/0!</v>
      </c>
    </row>
    <row r="1524" spans="1:5" ht="16.5" customHeight="1" thickBot="1">
      <c r="A1524" s="278" t="s">
        <v>16</v>
      </c>
      <c r="B1524" s="277" t="s">
        <v>22</v>
      </c>
      <c r="C1524" s="173" t="e">
        <f t="shared" ref="C1524:E1526" si="91">C1521/B1521-1</f>
        <v>#DIV/0!</v>
      </c>
      <c r="D1524" s="173">
        <f t="shared" si="91"/>
        <v>-1</v>
      </c>
      <c r="E1524" s="173" t="e">
        <f t="shared" si="91"/>
        <v>#DIV/0!</v>
      </c>
    </row>
    <row r="1525" spans="1:5" ht="16.5" customHeight="1" thickBot="1">
      <c r="A1525" s="278" t="s">
        <v>17</v>
      </c>
      <c r="B1525" s="277" t="s">
        <v>22</v>
      </c>
      <c r="C1525" s="173" t="e">
        <f t="shared" si="91"/>
        <v>#DIV/0!</v>
      </c>
      <c r="D1525" s="173">
        <f t="shared" si="91"/>
        <v>-1</v>
      </c>
      <c r="E1525" s="173" t="e">
        <f t="shared" si="91"/>
        <v>#DIV/0!</v>
      </c>
    </row>
    <row r="1526" spans="1:5" ht="16.5" customHeight="1" thickBot="1">
      <c r="A1526" s="278" t="s">
        <v>18</v>
      </c>
      <c r="B1526" s="277" t="s">
        <v>22</v>
      </c>
      <c r="C1526" s="173" t="e">
        <f t="shared" si="91"/>
        <v>#DIV/0!</v>
      </c>
      <c r="D1526" s="173" t="e">
        <f t="shared" si="91"/>
        <v>#DIV/0!</v>
      </c>
      <c r="E1526" s="173" t="e">
        <f t="shared" si="91"/>
        <v>#DIV/0!</v>
      </c>
    </row>
    <row r="1527" spans="1:5" ht="16.5" customHeight="1" thickBot="1">
      <c r="A1527" s="470" t="s">
        <v>730</v>
      </c>
      <c r="B1527" s="471"/>
      <c r="C1527" s="471"/>
      <c r="D1527" s="471"/>
      <c r="E1527" s="472"/>
    </row>
    <row r="1528" spans="1:5" ht="16.5" customHeight="1">
      <c r="A1528" s="473"/>
      <c r="B1528" s="170">
        <v>2019</v>
      </c>
      <c r="C1528" s="170">
        <v>2020</v>
      </c>
      <c r="D1528" s="170">
        <v>2021</v>
      </c>
      <c r="E1528" s="170">
        <v>2022</v>
      </c>
    </row>
    <row r="1529" spans="1:5" ht="16.5" customHeight="1" thickBot="1">
      <c r="A1529" s="474"/>
      <c r="B1529" s="171" t="s">
        <v>6</v>
      </c>
      <c r="C1529" s="171" t="s">
        <v>6</v>
      </c>
      <c r="D1529" s="171" t="s">
        <v>6</v>
      </c>
      <c r="E1529" s="171" t="s">
        <v>6</v>
      </c>
    </row>
    <row r="1530" spans="1:5" ht="16.5" customHeight="1" thickBot="1">
      <c r="A1530" s="1" t="s">
        <v>33</v>
      </c>
      <c r="B1530" s="258">
        <f>B1531+B1532+B1533+B1534</f>
        <v>0</v>
      </c>
      <c r="C1530" s="258">
        <f>C1531+C1532+C1533+C1534</f>
        <v>0</v>
      </c>
      <c r="D1530" s="258">
        <f>D1531+D1532+D1533+D1534</f>
        <v>0</v>
      </c>
      <c r="E1530" s="258">
        <f>E1531+E1532+E1533+E1534</f>
        <v>0</v>
      </c>
    </row>
    <row r="1531" spans="1:5" ht="16.5" customHeight="1" thickBot="1">
      <c r="A1531" s="5" t="s">
        <v>41</v>
      </c>
      <c r="B1531" s="258"/>
      <c r="C1531" s="258"/>
      <c r="D1531" s="258"/>
      <c r="E1531" s="258"/>
    </row>
    <row r="1532" spans="1:5" ht="16.5" customHeight="1" thickBot="1">
      <c r="A1532" s="5" t="s">
        <v>46</v>
      </c>
      <c r="B1532" s="258"/>
      <c r="C1532" s="258"/>
      <c r="D1532" s="258"/>
      <c r="E1532" s="258"/>
    </row>
    <row r="1533" spans="1:5" ht="16.5" customHeight="1" thickBot="1">
      <c r="A1533" s="5" t="s">
        <v>47</v>
      </c>
      <c r="B1533" s="258"/>
      <c r="C1533" s="258"/>
      <c r="D1533" s="258"/>
      <c r="E1533" s="258"/>
    </row>
    <row r="1534" spans="1:5" ht="16.5" customHeight="1" thickBot="1">
      <c r="A1534" s="5" t="s">
        <v>48</v>
      </c>
      <c r="B1534" s="258"/>
      <c r="C1534" s="258"/>
      <c r="D1534" s="258"/>
      <c r="E1534" s="258"/>
    </row>
    <row r="1535" spans="1:5" ht="16.5" customHeight="1" thickBot="1">
      <c r="A1535" s="1" t="s">
        <v>34</v>
      </c>
      <c r="B1535" s="178"/>
      <c r="C1535" s="299">
        <f>C1536</f>
        <v>65008</v>
      </c>
      <c r="D1535" s="178"/>
      <c r="E1535" s="178">
        <f>E1536+E1537+E1538+E1539</f>
        <v>0</v>
      </c>
    </row>
    <row r="1536" spans="1:5" ht="16.5" customHeight="1" thickBot="1">
      <c r="A1536" s="5" t="s">
        <v>41</v>
      </c>
      <c r="B1536" s="178"/>
      <c r="C1536" s="304">
        <v>65008</v>
      </c>
      <c r="D1536" s="258"/>
      <c r="E1536" s="258"/>
    </row>
    <row r="1537" spans="1:5" ht="16.5" customHeight="1" thickBot="1">
      <c r="A1537" s="5" t="s">
        <v>46</v>
      </c>
      <c r="B1537" s="178"/>
      <c r="C1537" s="258"/>
      <c r="D1537" s="258"/>
      <c r="E1537" s="258"/>
    </row>
    <row r="1538" spans="1:5" ht="16.5" customHeight="1" thickBot="1">
      <c r="A1538" s="5" t="s">
        <v>47</v>
      </c>
      <c r="B1538" s="178"/>
      <c r="C1538" s="258"/>
      <c r="D1538" s="258"/>
      <c r="E1538" s="258"/>
    </row>
    <row r="1539" spans="1:5" ht="16.5" customHeight="1" thickBot="1">
      <c r="A1539" s="5" t="s">
        <v>48</v>
      </c>
      <c r="B1539" s="178"/>
      <c r="C1539" s="258"/>
      <c r="D1539" s="258"/>
      <c r="E1539" s="258"/>
    </row>
    <row r="1540" spans="1:5" ht="16.5" customHeight="1" thickBot="1">
      <c r="A1540" s="26" t="s">
        <v>731</v>
      </c>
      <c r="B1540" s="178">
        <f>B1530+B1535</f>
        <v>0</v>
      </c>
      <c r="C1540" s="178">
        <f>C1530+C1535</f>
        <v>65008</v>
      </c>
      <c r="D1540" s="178">
        <f>D1530+D1535</f>
        <v>0</v>
      </c>
      <c r="E1540" s="178">
        <f>E1530+E1535</f>
        <v>0</v>
      </c>
    </row>
    <row r="1541" spans="1:5" ht="16.5" customHeight="1" thickBot="1">
      <c r="A1541" s="18" t="s">
        <v>619</v>
      </c>
      <c r="B1541" s="350">
        <f>B1535-B1522</f>
        <v>0</v>
      </c>
      <c r="C1541" s="350">
        <f t="shared" ref="C1541:E1541" si="92">C1535-C1522</f>
        <v>0</v>
      </c>
      <c r="D1541" s="350">
        <f t="shared" si="92"/>
        <v>0</v>
      </c>
      <c r="E1541" s="350">
        <f t="shared" si="92"/>
        <v>0</v>
      </c>
    </row>
    <row r="1542" spans="1:5" ht="113.25" customHeight="1" thickBot="1">
      <c r="A1542" s="177" t="s">
        <v>732</v>
      </c>
      <c r="B1542" s="366" t="s">
        <v>733</v>
      </c>
      <c r="C1542" s="351" t="s">
        <v>43</v>
      </c>
      <c r="D1542" s="475"/>
      <c r="E1542" s="476"/>
    </row>
    <row r="1543" spans="1:5" ht="39.75" customHeight="1" thickBot="1">
      <c r="A1543" s="278" t="s">
        <v>9</v>
      </c>
      <c r="B1543" s="477" t="s">
        <v>734</v>
      </c>
      <c r="C1543" s="478"/>
      <c r="D1543" s="478"/>
      <c r="E1543" s="479"/>
    </row>
    <row r="1544" spans="1:5" ht="16.5" customHeight="1" thickBot="1">
      <c r="A1544" s="278" t="s">
        <v>14</v>
      </c>
      <c r="B1544" s="480"/>
      <c r="C1544" s="481"/>
      <c r="D1544" s="481"/>
      <c r="E1544" s="482"/>
    </row>
    <row r="1545" spans="1:5" ht="16.5" customHeight="1">
      <c r="A1545" s="473"/>
      <c r="B1545" s="170">
        <v>2019</v>
      </c>
      <c r="C1545" s="170">
        <v>2020</v>
      </c>
      <c r="D1545" s="170">
        <v>2021</v>
      </c>
      <c r="E1545" s="170">
        <v>2022</v>
      </c>
    </row>
    <row r="1546" spans="1:5" ht="16.5" customHeight="1" thickBot="1">
      <c r="A1546" s="474"/>
      <c r="B1546" s="171" t="s">
        <v>6</v>
      </c>
      <c r="C1546" s="171" t="s">
        <v>6</v>
      </c>
      <c r="D1546" s="171" t="s">
        <v>6</v>
      </c>
      <c r="E1546" s="171" t="s">
        <v>6</v>
      </c>
    </row>
    <row r="1547" spans="1:5" ht="16.5" customHeight="1" thickBot="1">
      <c r="A1547" s="278" t="s">
        <v>8</v>
      </c>
      <c r="B1547" s="298"/>
      <c r="C1547" s="298">
        <v>1</v>
      </c>
      <c r="D1547" s="298">
        <v>0</v>
      </c>
      <c r="E1547" s="298">
        <v>0</v>
      </c>
    </row>
    <row r="1548" spans="1:5" ht="16.5" customHeight="1" thickBot="1">
      <c r="A1548" s="278" t="s">
        <v>15</v>
      </c>
      <c r="B1548" s="172"/>
      <c r="C1548" s="172">
        <f>C1561</f>
        <v>77830</v>
      </c>
      <c r="D1548" s="172"/>
      <c r="E1548" s="172">
        <v>0</v>
      </c>
    </row>
    <row r="1549" spans="1:5" ht="16.5" customHeight="1" thickBot="1">
      <c r="A1549" s="278" t="s">
        <v>23</v>
      </c>
      <c r="B1549" s="172" t="e">
        <f>B1548/B1547</f>
        <v>#DIV/0!</v>
      </c>
      <c r="C1549" s="172">
        <f>C1548/C1547</f>
        <v>77830</v>
      </c>
      <c r="D1549" s="172" t="e">
        <f>D1548/D1547</f>
        <v>#DIV/0!</v>
      </c>
      <c r="E1549" s="172" t="e">
        <f>E1548/E1547</f>
        <v>#DIV/0!</v>
      </c>
    </row>
    <row r="1550" spans="1:5" ht="16.5" customHeight="1" thickBot="1">
      <c r="A1550" s="278" t="s">
        <v>16</v>
      </c>
      <c r="B1550" s="277" t="s">
        <v>22</v>
      </c>
      <c r="C1550" s="173" t="e">
        <f t="shared" ref="C1550:E1552" si="93">C1547/B1547-1</f>
        <v>#DIV/0!</v>
      </c>
      <c r="D1550" s="173">
        <f t="shared" si="93"/>
        <v>-1</v>
      </c>
      <c r="E1550" s="173" t="e">
        <f t="shared" si="93"/>
        <v>#DIV/0!</v>
      </c>
    </row>
    <row r="1551" spans="1:5" ht="16.5" customHeight="1" thickBot="1">
      <c r="A1551" s="278" t="s">
        <v>17</v>
      </c>
      <c r="B1551" s="277" t="s">
        <v>22</v>
      </c>
      <c r="C1551" s="173" t="e">
        <f t="shared" si="93"/>
        <v>#DIV/0!</v>
      </c>
      <c r="D1551" s="173">
        <f t="shared" si="93"/>
        <v>-1</v>
      </c>
      <c r="E1551" s="173" t="e">
        <f t="shared" si="93"/>
        <v>#DIV/0!</v>
      </c>
    </row>
    <row r="1552" spans="1:5" ht="16.5" customHeight="1" thickBot="1">
      <c r="A1552" s="278" t="s">
        <v>18</v>
      </c>
      <c r="B1552" s="277" t="s">
        <v>22</v>
      </c>
      <c r="C1552" s="173" t="e">
        <f t="shared" si="93"/>
        <v>#DIV/0!</v>
      </c>
      <c r="D1552" s="173" t="e">
        <f t="shared" si="93"/>
        <v>#DIV/0!</v>
      </c>
      <c r="E1552" s="173" t="e">
        <f t="shared" si="93"/>
        <v>#DIV/0!</v>
      </c>
    </row>
    <row r="1553" spans="1:5" ht="16.5" customHeight="1" thickBot="1">
      <c r="A1553" s="470" t="s">
        <v>735</v>
      </c>
      <c r="B1553" s="471"/>
      <c r="C1553" s="471"/>
      <c r="D1553" s="471"/>
      <c r="E1553" s="472"/>
    </row>
    <row r="1554" spans="1:5" ht="16.5" customHeight="1">
      <c r="A1554" s="473"/>
      <c r="B1554" s="170">
        <v>2019</v>
      </c>
      <c r="C1554" s="170">
        <v>2020</v>
      </c>
      <c r="D1554" s="170">
        <v>2021</v>
      </c>
      <c r="E1554" s="170">
        <v>2022</v>
      </c>
    </row>
    <row r="1555" spans="1:5" ht="16.5" customHeight="1" thickBot="1">
      <c r="A1555" s="474"/>
      <c r="B1555" s="171" t="s">
        <v>6</v>
      </c>
      <c r="C1555" s="171" t="s">
        <v>6</v>
      </c>
      <c r="D1555" s="171" t="s">
        <v>6</v>
      </c>
      <c r="E1555" s="171" t="s">
        <v>6</v>
      </c>
    </row>
    <row r="1556" spans="1:5" ht="16.5" customHeight="1" thickBot="1">
      <c r="A1556" s="1" t="s">
        <v>33</v>
      </c>
      <c r="B1556" s="258">
        <f>B1557+B1558+B1559+B1560</f>
        <v>0</v>
      </c>
      <c r="C1556" s="258">
        <f>C1557+C1558+C1559+C1560</f>
        <v>0</v>
      </c>
      <c r="D1556" s="258">
        <f>D1557+D1558+D1559+D1560</f>
        <v>0</v>
      </c>
      <c r="E1556" s="258">
        <f>E1557+E1558+E1559+E1560</f>
        <v>0</v>
      </c>
    </row>
    <row r="1557" spans="1:5" ht="16.5" customHeight="1" thickBot="1">
      <c r="A1557" s="5" t="s">
        <v>41</v>
      </c>
      <c r="B1557" s="258"/>
      <c r="C1557" s="258"/>
      <c r="D1557" s="258"/>
      <c r="E1557" s="258"/>
    </row>
    <row r="1558" spans="1:5" ht="16.5" customHeight="1" thickBot="1">
      <c r="A1558" s="5" t="s">
        <v>46</v>
      </c>
      <c r="B1558" s="258"/>
      <c r="C1558" s="258"/>
      <c r="D1558" s="258"/>
      <c r="E1558" s="258"/>
    </row>
    <row r="1559" spans="1:5" ht="16.5" customHeight="1" thickBot="1">
      <c r="A1559" s="5" t="s">
        <v>47</v>
      </c>
      <c r="B1559" s="258"/>
      <c r="C1559" s="258"/>
      <c r="D1559" s="258"/>
      <c r="E1559" s="258"/>
    </row>
    <row r="1560" spans="1:5" ht="16.5" customHeight="1" thickBot="1">
      <c r="A1560" s="5" t="s">
        <v>48</v>
      </c>
      <c r="B1560" s="258"/>
      <c r="C1560" s="258"/>
      <c r="D1560" s="258"/>
      <c r="E1560" s="258"/>
    </row>
    <row r="1561" spans="1:5" ht="16.5" customHeight="1" thickBot="1">
      <c r="A1561" s="1" t="s">
        <v>34</v>
      </c>
      <c r="B1561" s="178"/>
      <c r="C1561" s="299">
        <f>C1562</f>
        <v>77830</v>
      </c>
      <c r="D1561" s="178"/>
      <c r="E1561" s="178">
        <f>E1562+E1563+E1564+E1565</f>
        <v>0</v>
      </c>
    </row>
    <row r="1562" spans="1:5" ht="16.5" customHeight="1" thickBot="1">
      <c r="A1562" s="5" t="s">
        <v>41</v>
      </c>
      <c r="B1562" s="178"/>
      <c r="C1562" s="304">
        <v>77830</v>
      </c>
      <c r="D1562" s="258"/>
      <c r="E1562" s="258"/>
    </row>
    <row r="1563" spans="1:5" ht="16.5" customHeight="1" thickBot="1">
      <c r="A1563" s="5" t="s">
        <v>46</v>
      </c>
      <c r="B1563" s="178"/>
      <c r="C1563" s="258"/>
      <c r="D1563" s="258"/>
      <c r="E1563" s="258"/>
    </row>
    <row r="1564" spans="1:5" ht="16.5" customHeight="1" thickBot="1">
      <c r="A1564" s="5" t="s">
        <v>47</v>
      </c>
      <c r="B1564" s="178"/>
      <c r="C1564" s="258"/>
      <c r="D1564" s="258"/>
      <c r="E1564" s="258"/>
    </row>
    <row r="1565" spans="1:5" ht="16.5" customHeight="1" thickBot="1">
      <c r="A1565" s="5" t="s">
        <v>48</v>
      </c>
      <c r="B1565" s="178"/>
      <c r="C1565" s="258"/>
      <c r="D1565" s="258"/>
      <c r="E1565" s="258"/>
    </row>
    <row r="1566" spans="1:5" ht="16.5" customHeight="1" thickBot="1">
      <c r="A1566" s="26" t="s">
        <v>736</v>
      </c>
      <c r="B1566" s="178">
        <f>B1556+B1561</f>
        <v>0</v>
      </c>
      <c r="C1566" s="178">
        <f>C1556+C1561</f>
        <v>77830</v>
      </c>
      <c r="D1566" s="178">
        <f>D1556+D1561</f>
        <v>0</v>
      </c>
      <c r="E1566" s="178">
        <f>E1556+E1561</f>
        <v>0</v>
      </c>
    </row>
    <row r="1567" spans="1:5" ht="16.5" customHeight="1" thickBot="1">
      <c r="A1567" s="18" t="s">
        <v>619</v>
      </c>
      <c r="B1567" s="350">
        <f>B1561-B1548</f>
        <v>0</v>
      </c>
      <c r="C1567" s="350">
        <f t="shared" ref="C1567:E1567" si="94">C1561-C1548</f>
        <v>0</v>
      </c>
      <c r="D1567" s="350">
        <f t="shared" si="94"/>
        <v>0</v>
      </c>
      <c r="E1567" s="350">
        <f t="shared" si="94"/>
        <v>0</v>
      </c>
    </row>
    <row r="1568" spans="1:5" ht="76.5" customHeight="1" thickBot="1">
      <c r="A1568" s="177" t="s">
        <v>737</v>
      </c>
      <c r="B1568" s="365" t="s">
        <v>738</v>
      </c>
      <c r="C1568" s="351" t="s">
        <v>43</v>
      </c>
      <c r="D1568" s="475"/>
      <c r="E1568" s="476"/>
    </row>
    <row r="1569" spans="1:5" ht="16.5" customHeight="1" thickBot="1">
      <c r="A1569" s="278" t="s">
        <v>9</v>
      </c>
      <c r="B1569" s="477" t="s">
        <v>739</v>
      </c>
      <c r="C1569" s="478"/>
      <c r="D1569" s="478"/>
      <c r="E1569" s="479"/>
    </row>
    <row r="1570" spans="1:5" ht="16.5" customHeight="1" thickBot="1">
      <c r="A1570" s="278" t="s">
        <v>14</v>
      </c>
      <c r="B1570" s="480"/>
      <c r="C1570" s="481"/>
      <c r="D1570" s="481"/>
      <c r="E1570" s="482"/>
    </row>
    <row r="1571" spans="1:5" ht="16.5" customHeight="1">
      <c r="A1571" s="473"/>
      <c r="B1571" s="170">
        <v>2019</v>
      </c>
      <c r="C1571" s="170">
        <v>2020</v>
      </c>
      <c r="D1571" s="170">
        <v>2021</v>
      </c>
      <c r="E1571" s="170">
        <v>2022</v>
      </c>
    </row>
    <row r="1572" spans="1:5" ht="16.5" customHeight="1" thickBot="1">
      <c r="A1572" s="474"/>
      <c r="B1572" s="171" t="s">
        <v>6</v>
      </c>
      <c r="C1572" s="171" t="s">
        <v>6</v>
      </c>
      <c r="D1572" s="171" t="s">
        <v>6</v>
      </c>
      <c r="E1572" s="171" t="s">
        <v>6</v>
      </c>
    </row>
    <row r="1573" spans="1:5" ht="16.5" customHeight="1" thickBot="1">
      <c r="A1573" s="278" t="s">
        <v>8</v>
      </c>
      <c r="B1573" s="298"/>
      <c r="C1573" s="298">
        <v>1</v>
      </c>
      <c r="D1573" s="298">
        <v>0</v>
      </c>
      <c r="E1573" s="298">
        <v>0</v>
      </c>
    </row>
    <row r="1574" spans="1:5" ht="16.5" customHeight="1" thickBot="1">
      <c r="A1574" s="278" t="s">
        <v>15</v>
      </c>
      <c r="B1574" s="172"/>
      <c r="C1574" s="172">
        <f>C1587</f>
        <v>60000</v>
      </c>
      <c r="D1574" s="172"/>
      <c r="E1574" s="172">
        <v>0</v>
      </c>
    </row>
    <row r="1575" spans="1:5" ht="16.5" customHeight="1" thickBot="1">
      <c r="A1575" s="278" t="s">
        <v>23</v>
      </c>
      <c r="B1575" s="172" t="e">
        <f>B1574/B1573</f>
        <v>#DIV/0!</v>
      </c>
      <c r="C1575" s="172">
        <f>C1574/C1573</f>
        <v>60000</v>
      </c>
      <c r="D1575" s="172" t="e">
        <f>D1574/D1573</f>
        <v>#DIV/0!</v>
      </c>
      <c r="E1575" s="172" t="e">
        <f>E1574/E1573</f>
        <v>#DIV/0!</v>
      </c>
    </row>
    <row r="1576" spans="1:5" ht="16.5" customHeight="1" thickBot="1">
      <c r="A1576" s="278" t="s">
        <v>16</v>
      </c>
      <c r="B1576" s="277" t="s">
        <v>22</v>
      </c>
      <c r="C1576" s="173" t="e">
        <f t="shared" ref="C1576:E1578" si="95">C1573/B1573-1</f>
        <v>#DIV/0!</v>
      </c>
      <c r="D1576" s="173">
        <f t="shared" si="95"/>
        <v>-1</v>
      </c>
      <c r="E1576" s="173" t="e">
        <f t="shared" si="95"/>
        <v>#DIV/0!</v>
      </c>
    </row>
    <row r="1577" spans="1:5" ht="16.5" customHeight="1" thickBot="1">
      <c r="A1577" s="278" t="s">
        <v>17</v>
      </c>
      <c r="B1577" s="277" t="s">
        <v>22</v>
      </c>
      <c r="C1577" s="173" t="e">
        <f t="shared" si="95"/>
        <v>#DIV/0!</v>
      </c>
      <c r="D1577" s="173">
        <f t="shared" si="95"/>
        <v>-1</v>
      </c>
      <c r="E1577" s="173" t="e">
        <f t="shared" si="95"/>
        <v>#DIV/0!</v>
      </c>
    </row>
    <row r="1578" spans="1:5" ht="16.5" customHeight="1" thickBot="1">
      <c r="A1578" s="278" t="s">
        <v>18</v>
      </c>
      <c r="B1578" s="277" t="s">
        <v>22</v>
      </c>
      <c r="C1578" s="173" t="e">
        <f t="shared" si="95"/>
        <v>#DIV/0!</v>
      </c>
      <c r="D1578" s="173" t="e">
        <f t="shared" si="95"/>
        <v>#DIV/0!</v>
      </c>
      <c r="E1578" s="173" t="e">
        <f t="shared" si="95"/>
        <v>#DIV/0!</v>
      </c>
    </row>
    <row r="1579" spans="1:5" ht="16.5" customHeight="1" thickBot="1">
      <c r="A1579" s="470" t="s">
        <v>740</v>
      </c>
      <c r="B1579" s="471"/>
      <c r="C1579" s="471"/>
      <c r="D1579" s="471"/>
      <c r="E1579" s="472"/>
    </row>
    <row r="1580" spans="1:5" ht="16.5" customHeight="1">
      <c r="A1580" s="473"/>
      <c r="B1580" s="170">
        <v>2019</v>
      </c>
      <c r="C1580" s="170">
        <v>2020</v>
      </c>
      <c r="D1580" s="170">
        <v>2021</v>
      </c>
      <c r="E1580" s="170">
        <v>2022</v>
      </c>
    </row>
    <row r="1581" spans="1:5" ht="16.5" customHeight="1" thickBot="1">
      <c r="A1581" s="474"/>
      <c r="B1581" s="171" t="s">
        <v>6</v>
      </c>
      <c r="C1581" s="171" t="s">
        <v>6</v>
      </c>
      <c r="D1581" s="171" t="s">
        <v>6</v>
      </c>
      <c r="E1581" s="171" t="s">
        <v>6</v>
      </c>
    </row>
    <row r="1582" spans="1:5" ht="16.5" customHeight="1" thickBot="1">
      <c r="A1582" s="1" t="s">
        <v>33</v>
      </c>
      <c r="B1582" s="258">
        <f>B1583+B1584+B1585+B1586</f>
        <v>0</v>
      </c>
      <c r="C1582" s="258">
        <f>C1583+C1584+C1585+C1586</f>
        <v>0</v>
      </c>
      <c r="D1582" s="258">
        <f>D1583+D1584+D1585+D1586</f>
        <v>0</v>
      </c>
      <c r="E1582" s="258">
        <f>E1583+E1584+E1585+E1586</f>
        <v>0</v>
      </c>
    </row>
    <row r="1583" spans="1:5" ht="16.5" customHeight="1" thickBot="1">
      <c r="A1583" s="5" t="s">
        <v>41</v>
      </c>
      <c r="B1583" s="258"/>
      <c r="C1583" s="258"/>
      <c r="D1583" s="258"/>
      <c r="E1583" s="258"/>
    </row>
    <row r="1584" spans="1:5" ht="16.5" customHeight="1" thickBot="1">
      <c r="A1584" s="5" t="s">
        <v>46</v>
      </c>
      <c r="B1584" s="258"/>
      <c r="C1584" s="258"/>
      <c r="D1584" s="258"/>
      <c r="E1584" s="258"/>
    </row>
    <row r="1585" spans="1:5" ht="16.5" customHeight="1" thickBot="1">
      <c r="A1585" s="5" t="s">
        <v>47</v>
      </c>
      <c r="B1585" s="258"/>
      <c r="C1585" s="258"/>
      <c r="D1585" s="258"/>
      <c r="E1585" s="258"/>
    </row>
    <row r="1586" spans="1:5" ht="16.5" customHeight="1" thickBot="1">
      <c r="A1586" s="5" t="s">
        <v>48</v>
      </c>
      <c r="B1586" s="258"/>
      <c r="C1586" s="258"/>
      <c r="D1586" s="258"/>
      <c r="E1586" s="258"/>
    </row>
    <row r="1587" spans="1:5" ht="16.5" customHeight="1" thickBot="1">
      <c r="A1587" s="1" t="s">
        <v>34</v>
      </c>
      <c r="B1587" s="178"/>
      <c r="C1587" s="299">
        <f>C1588</f>
        <v>60000</v>
      </c>
      <c r="D1587" s="178"/>
      <c r="E1587" s="178">
        <f>E1588+E1589+E1590+E1591</f>
        <v>0</v>
      </c>
    </row>
    <row r="1588" spans="1:5" ht="16.5" customHeight="1" thickBot="1">
      <c r="A1588" s="5" t="s">
        <v>41</v>
      </c>
      <c r="B1588" s="178"/>
      <c r="C1588" s="304">
        <v>60000</v>
      </c>
      <c r="D1588" s="258"/>
      <c r="E1588" s="258"/>
    </row>
    <row r="1589" spans="1:5" ht="16.5" customHeight="1" thickBot="1">
      <c r="A1589" s="5" t="s">
        <v>46</v>
      </c>
      <c r="B1589" s="178"/>
      <c r="C1589" s="258"/>
      <c r="D1589" s="258"/>
      <c r="E1589" s="258"/>
    </row>
    <row r="1590" spans="1:5" ht="16.5" customHeight="1" thickBot="1">
      <c r="A1590" s="5" t="s">
        <v>47</v>
      </c>
      <c r="B1590" s="178"/>
      <c r="C1590" s="258"/>
      <c r="D1590" s="258"/>
      <c r="E1590" s="258"/>
    </row>
    <row r="1591" spans="1:5" ht="16.5" customHeight="1" thickBot="1">
      <c r="A1591" s="5" t="s">
        <v>48</v>
      </c>
      <c r="B1591" s="178"/>
      <c r="C1591" s="258"/>
      <c r="D1591" s="258"/>
      <c r="E1591" s="258"/>
    </row>
    <row r="1592" spans="1:5" ht="16.5" customHeight="1" thickBot="1">
      <c r="A1592" s="26" t="s">
        <v>741</v>
      </c>
      <c r="B1592" s="178">
        <f>B1582+B1587</f>
        <v>0</v>
      </c>
      <c r="C1592" s="178">
        <f>C1582+C1587</f>
        <v>60000</v>
      </c>
      <c r="D1592" s="178">
        <f>D1582+D1587</f>
        <v>0</v>
      </c>
      <c r="E1592" s="178">
        <f>E1582+E1587</f>
        <v>0</v>
      </c>
    </row>
    <row r="1593" spans="1:5" ht="16.5" customHeight="1" thickBot="1">
      <c r="A1593" s="18" t="s">
        <v>619</v>
      </c>
      <c r="B1593" s="350">
        <f>B1587-B1574</f>
        <v>0</v>
      </c>
      <c r="C1593" s="350">
        <f t="shared" ref="C1593:E1593" si="96">C1587-C1574</f>
        <v>0</v>
      </c>
      <c r="D1593" s="350">
        <f t="shared" si="96"/>
        <v>0</v>
      </c>
      <c r="E1593" s="350">
        <f t="shared" si="96"/>
        <v>0</v>
      </c>
    </row>
    <row r="1594" spans="1:5" ht="100.5" customHeight="1" thickBot="1">
      <c r="A1594" s="177" t="s">
        <v>742</v>
      </c>
      <c r="B1594" s="373" t="s">
        <v>743</v>
      </c>
      <c r="C1594" s="351" t="s">
        <v>43</v>
      </c>
      <c r="D1594" s="475"/>
      <c r="E1594" s="476"/>
    </row>
    <row r="1595" spans="1:5" ht="37.5" customHeight="1" thickBot="1">
      <c r="A1595" s="278" t="s">
        <v>9</v>
      </c>
      <c r="B1595" s="477" t="s">
        <v>743</v>
      </c>
      <c r="C1595" s="478"/>
      <c r="D1595" s="478"/>
      <c r="E1595" s="479"/>
    </row>
    <row r="1596" spans="1:5" ht="16.5" customHeight="1" thickBot="1">
      <c r="A1596" s="278" t="s">
        <v>14</v>
      </c>
      <c r="B1596" s="480"/>
      <c r="C1596" s="481"/>
      <c r="D1596" s="481"/>
      <c r="E1596" s="482"/>
    </row>
    <row r="1597" spans="1:5" ht="16.5" customHeight="1">
      <c r="A1597" s="473"/>
      <c r="B1597" s="170">
        <v>2019</v>
      </c>
      <c r="C1597" s="170">
        <v>2020</v>
      </c>
      <c r="D1597" s="170">
        <v>2021</v>
      </c>
      <c r="E1597" s="170">
        <v>2022</v>
      </c>
    </row>
    <row r="1598" spans="1:5" ht="16.5" customHeight="1" thickBot="1">
      <c r="A1598" s="474"/>
      <c r="B1598" s="171" t="s">
        <v>6</v>
      </c>
      <c r="C1598" s="171" t="s">
        <v>6</v>
      </c>
      <c r="D1598" s="171" t="s">
        <v>6</v>
      </c>
      <c r="E1598" s="171" t="s">
        <v>6</v>
      </c>
    </row>
    <row r="1599" spans="1:5" ht="16.5" customHeight="1" thickBot="1">
      <c r="A1599" s="278" t="s">
        <v>8</v>
      </c>
      <c r="B1599" s="298"/>
      <c r="C1599" s="298">
        <v>1</v>
      </c>
      <c r="D1599" s="298">
        <v>0</v>
      </c>
      <c r="E1599" s="298">
        <v>0</v>
      </c>
    </row>
    <row r="1600" spans="1:5" ht="16.5" customHeight="1" thickBot="1">
      <c r="A1600" s="278" t="s">
        <v>15</v>
      </c>
      <c r="B1600" s="172"/>
      <c r="C1600" s="172">
        <f>C1613</f>
        <v>30116</v>
      </c>
      <c r="D1600" s="172"/>
      <c r="E1600" s="172">
        <v>0</v>
      </c>
    </row>
    <row r="1601" spans="1:5" ht="16.5" customHeight="1" thickBot="1">
      <c r="A1601" s="278" t="s">
        <v>23</v>
      </c>
      <c r="B1601" s="172" t="e">
        <f>B1600/B1599</f>
        <v>#DIV/0!</v>
      </c>
      <c r="C1601" s="172">
        <f>C1600/C1599</f>
        <v>30116</v>
      </c>
      <c r="D1601" s="172" t="e">
        <f>D1600/D1599</f>
        <v>#DIV/0!</v>
      </c>
      <c r="E1601" s="172" t="e">
        <f>E1600/E1599</f>
        <v>#DIV/0!</v>
      </c>
    </row>
    <row r="1602" spans="1:5" ht="16.5" customHeight="1" thickBot="1">
      <c r="A1602" s="278" t="s">
        <v>16</v>
      </c>
      <c r="B1602" s="277" t="s">
        <v>22</v>
      </c>
      <c r="C1602" s="173" t="e">
        <f t="shared" ref="C1602:E1604" si="97">C1599/B1599-1</f>
        <v>#DIV/0!</v>
      </c>
      <c r="D1602" s="173">
        <f t="shared" si="97"/>
        <v>-1</v>
      </c>
      <c r="E1602" s="173" t="e">
        <f t="shared" si="97"/>
        <v>#DIV/0!</v>
      </c>
    </row>
    <row r="1603" spans="1:5" ht="16.5" customHeight="1" thickBot="1">
      <c r="A1603" s="278" t="s">
        <v>17</v>
      </c>
      <c r="B1603" s="277" t="s">
        <v>22</v>
      </c>
      <c r="C1603" s="173" t="e">
        <f t="shared" si="97"/>
        <v>#DIV/0!</v>
      </c>
      <c r="D1603" s="173">
        <f t="shared" si="97"/>
        <v>-1</v>
      </c>
      <c r="E1603" s="173" t="e">
        <f t="shared" si="97"/>
        <v>#DIV/0!</v>
      </c>
    </row>
    <row r="1604" spans="1:5" ht="16.5" customHeight="1" thickBot="1">
      <c r="A1604" s="278" t="s">
        <v>18</v>
      </c>
      <c r="B1604" s="277" t="s">
        <v>22</v>
      </c>
      <c r="C1604" s="173" t="e">
        <f t="shared" si="97"/>
        <v>#DIV/0!</v>
      </c>
      <c r="D1604" s="173" t="e">
        <f t="shared" si="97"/>
        <v>#DIV/0!</v>
      </c>
      <c r="E1604" s="173" t="e">
        <f t="shared" si="97"/>
        <v>#DIV/0!</v>
      </c>
    </row>
    <row r="1605" spans="1:5" ht="16.5" customHeight="1" thickBot="1">
      <c r="A1605" s="470" t="s">
        <v>744</v>
      </c>
      <c r="B1605" s="471"/>
      <c r="C1605" s="471"/>
      <c r="D1605" s="471"/>
      <c r="E1605" s="472"/>
    </row>
    <row r="1606" spans="1:5" ht="16.5" customHeight="1">
      <c r="A1606" s="473"/>
      <c r="B1606" s="170">
        <v>2019</v>
      </c>
      <c r="C1606" s="170">
        <v>2020</v>
      </c>
      <c r="D1606" s="170">
        <v>2021</v>
      </c>
      <c r="E1606" s="170">
        <v>2022</v>
      </c>
    </row>
    <row r="1607" spans="1:5" ht="16.5" customHeight="1" thickBot="1">
      <c r="A1607" s="474"/>
      <c r="B1607" s="171" t="s">
        <v>6</v>
      </c>
      <c r="C1607" s="171" t="s">
        <v>6</v>
      </c>
      <c r="D1607" s="171" t="s">
        <v>6</v>
      </c>
      <c r="E1607" s="171" t="s">
        <v>6</v>
      </c>
    </row>
    <row r="1608" spans="1:5" ht="16.5" customHeight="1" thickBot="1">
      <c r="A1608" s="1" t="s">
        <v>33</v>
      </c>
      <c r="B1608" s="258">
        <f>B1609+B1610+B1611+B1612</f>
        <v>0</v>
      </c>
      <c r="C1608" s="258">
        <f>C1609+C1610+C1611+C1612</f>
        <v>0</v>
      </c>
      <c r="D1608" s="258">
        <f>D1609+D1610+D1611+D1612</f>
        <v>0</v>
      </c>
      <c r="E1608" s="258">
        <f>E1609+E1610+E1611+E1612</f>
        <v>0</v>
      </c>
    </row>
    <row r="1609" spans="1:5" ht="16.5" customHeight="1" thickBot="1">
      <c r="A1609" s="5" t="s">
        <v>41</v>
      </c>
      <c r="B1609" s="258"/>
      <c r="C1609" s="258"/>
      <c r="D1609" s="258"/>
      <c r="E1609" s="258"/>
    </row>
    <row r="1610" spans="1:5" ht="16.5" customHeight="1" thickBot="1">
      <c r="A1610" s="5" t="s">
        <v>46</v>
      </c>
      <c r="B1610" s="258"/>
      <c r="C1610" s="258"/>
      <c r="D1610" s="258"/>
      <c r="E1610" s="258"/>
    </row>
    <row r="1611" spans="1:5" ht="16.5" customHeight="1" thickBot="1">
      <c r="A1611" s="5" t="s">
        <v>47</v>
      </c>
      <c r="B1611" s="258"/>
      <c r="C1611" s="258"/>
      <c r="D1611" s="258"/>
      <c r="E1611" s="258"/>
    </row>
    <row r="1612" spans="1:5" ht="16.5" customHeight="1" thickBot="1">
      <c r="A1612" s="5" t="s">
        <v>48</v>
      </c>
      <c r="B1612" s="258"/>
      <c r="C1612" s="258"/>
      <c r="D1612" s="258"/>
      <c r="E1612" s="258"/>
    </row>
    <row r="1613" spans="1:5" ht="16.5" customHeight="1" thickBot="1">
      <c r="A1613" s="1" t="s">
        <v>34</v>
      </c>
      <c r="B1613" s="178"/>
      <c r="C1613" s="299">
        <f>C1614</f>
        <v>30116</v>
      </c>
      <c r="D1613" s="178"/>
      <c r="E1613" s="178">
        <f>E1614+E1615+E1616+E1617</f>
        <v>0</v>
      </c>
    </row>
    <row r="1614" spans="1:5" ht="16.5" customHeight="1" thickBot="1">
      <c r="A1614" s="5" t="s">
        <v>41</v>
      </c>
      <c r="B1614" s="178"/>
      <c r="C1614" s="304">
        <v>30116</v>
      </c>
      <c r="D1614" s="258"/>
      <c r="E1614" s="258"/>
    </row>
    <row r="1615" spans="1:5" ht="16.5" customHeight="1" thickBot="1">
      <c r="A1615" s="5" t="s">
        <v>46</v>
      </c>
      <c r="B1615" s="178"/>
      <c r="C1615" s="258"/>
      <c r="D1615" s="258"/>
      <c r="E1615" s="258"/>
    </row>
    <row r="1616" spans="1:5" ht="16.5" customHeight="1" thickBot="1">
      <c r="A1616" s="5" t="s">
        <v>47</v>
      </c>
      <c r="B1616" s="178"/>
      <c r="C1616" s="258"/>
      <c r="D1616" s="258"/>
      <c r="E1616" s="258"/>
    </row>
    <row r="1617" spans="1:5" ht="16.5" customHeight="1" thickBot="1">
      <c r="A1617" s="5" t="s">
        <v>48</v>
      </c>
      <c r="B1617" s="178"/>
      <c r="C1617" s="258"/>
      <c r="D1617" s="258"/>
      <c r="E1617" s="258"/>
    </row>
    <row r="1618" spans="1:5" ht="16.5" customHeight="1" thickBot="1">
      <c r="A1618" s="26" t="s">
        <v>745</v>
      </c>
      <c r="B1618" s="178">
        <f>B1608+B1613</f>
        <v>0</v>
      </c>
      <c r="C1618" s="178">
        <f>C1608+C1613</f>
        <v>30116</v>
      </c>
      <c r="D1618" s="178">
        <f>D1608+D1613</f>
        <v>0</v>
      </c>
      <c r="E1618" s="178">
        <f>E1608+E1613</f>
        <v>0</v>
      </c>
    </row>
    <row r="1619" spans="1:5" ht="16.5" customHeight="1" thickBot="1">
      <c r="A1619" s="18" t="s">
        <v>619</v>
      </c>
      <c r="B1619" s="350">
        <f>B1613-B1600</f>
        <v>0</v>
      </c>
      <c r="C1619" s="350">
        <f t="shared" ref="C1619:E1619" si="98">C1613-C1600</f>
        <v>0</v>
      </c>
      <c r="D1619" s="350">
        <f t="shared" si="98"/>
        <v>0</v>
      </c>
      <c r="E1619" s="350">
        <f t="shared" si="98"/>
        <v>0</v>
      </c>
    </row>
    <row r="1620" spans="1:5" ht="27" customHeight="1" thickBot="1">
      <c r="A1620" s="292" t="s">
        <v>746</v>
      </c>
      <c r="B1620" s="314">
        <f>B1621</f>
        <v>7683407</v>
      </c>
      <c r="C1620" s="314">
        <f>C1621</f>
        <v>9645785</v>
      </c>
      <c r="D1620" s="314">
        <f>D1621</f>
        <v>11937500</v>
      </c>
      <c r="E1620" s="314">
        <f>E1621</f>
        <v>15837500</v>
      </c>
    </row>
    <row r="1621" spans="1:5" ht="24.75" thickBot="1">
      <c r="A1621" s="292" t="s">
        <v>747</v>
      </c>
      <c r="B1621" s="314">
        <f>B1622+B1625+B1628+B1640+B1648</f>
        <v>7683407</v>
      </c>
      <c r="C1621" s="314">
        <f>C1622+C1625+C1628+C1640+C1648</f>
        <v>9645785</v>
      </c>
      <c r="D1621" s="314">
        <f>D1622+D1625+D1628+D1640+D1648</f>
        <v>11937500</v>
      </c>
      <c r="E1621" s="314">
        <f>E1622+E1625+E1628+E1640+E1648</f>
        <v>15837500</v>
      </c>
    </row>
    <row r="1622" spans="1:5" ht="12.75" thickBot="1">
      <c r="A1622" s="303" t="s">
        <v>0</v>
      </c>
      <c r="B1622" s="314">
        <f>B1623+B1624</f>
        <v>2543776</v>
      </c>
      <c r="C1622" s="314">
        <f>C1623+C1624</f>
        <v>2606000</v>
      </c>
      <c r="D1622" s="314">
        <f>D1623+D1624</f>
        <v>2606000</v>
      </c>
      <c r="E1622" s="314">
        <f>E1623+E1624</f>
        <v>2606000</v>
      </c>
    </row>
    <row r="1623" spans="1:5" ht="12.75" thickBot="1">
      <c r="A1623" s="306" t="s">
        <v>41</v>
      </c>
      <c r="B1623" s="299">
        <f>B40+B555+B771+B1104</f>
        <v>2543776</v>
      </c>
      <c r="C1623" s="299">
        <f>C40+C555+C771+C1104</f>
        <v>2606000</v>
      </c>
      <c r="D1623" s="299">
        <f>D40+D555+D771+D1104</f>
        <v>2606000</v>
      </c>
      <c r="E1623" s="299">
        <f>E40+E555+E771+E1104</f>
        <v>2606000</v>
      </c>
    </row>
    <row r="1624" spans="1:5" ht="12.75" thickBot="1">
      <c r="A1624" s="306" t="s">
        <v>44</v>
      </c>
      <c r="B1624" s="299">
        <f>B42+B79+B116</f>
        <v>0</v>
      </c>
      <c r="C1624" s="299">
        <f>C42+C79+C116</f>
        <v>0</v>
      </c>
      <c r="D1624" s="299">
        <f>D42+D79+D116</f>
        <v>0</v>
      </c>
      <c r="E1624" s="299">
        <f>E42+E79+E116</f>
        <v>0</v>
      </c>
    </row>
    <row r="1625" spans="1:5" ht="24.75" thickBot="1">
      <c r="A1625" s="303" t="s">
        <v>28</v>
      </c>
      <c r="B1625" s="314">
        <f>B1626+B1627</f>
        <v>382359</v>
      </c>
      <c r="C1625" s="314">
        <f>C1626+C1627</f>
        <v>431000</v>
      </c>
      <c r="D1625" s="314">
        <f>D1626+D1627</f>
        <v>431000</v>
      </c>
      <c r="E1625" s="314">
        <f>E1626+E1627</f>
        <v>431000</v>
      </c>
    </row>
    <row r="1626" spans="1:5" ht="12.75" thickBot="1">
      <c r="A1626" s="306" t="s">
        <v>41</v>
      </c>
      <c r="B1626" s="304">
        <f>B43+B558+B774+B1107</f>
        <v>382359</v>
      </c>
      <c r="C1626" s="304">
        <f>C43+C558+C774+C1107</f>
        <v>431000</v>
      </c>
      <c r="D1626" s="304">
        <f>D43+D558+D774+D1107</f>
        <v>431000</v>
      </c>
      <c r="E1626" s="304">
        <f>E43+E558+E774+E1107</f>
        <v>431000</v>
      </c>
    </row>
    <row r="1627" spans="1:5" ht="12.75" thickBot="1">
      <c r="A1627" s="306" t="s">
        <v>44</v>
      </c>
      <c r="B1627" s="299">
        <f>B45+B82+B116</f>
        <v>0</v>
      </c>
      <c r="C1627" s="299">
        <f>C45+C82+C116</f>
        <v>0</v>
      </c>
      <c r="D1627" s="299">
        <f>D45+D82+D116</f>
        <v>0</v>
      </c>
      <c r="E1627" s="299">
        <f>E45+E82+E116</f>
        <v>0</v>
      </c>
    </row>
    <row r="1628" spans="1:5" ht="12.75" thickBot="1">
      <c r="A1628" s="303" t="s">
        <v>1</v>
      </c>
      <c r="B1628" s="314">
        <f>B1629+B1630</f>
        <v>1924272</v>
      </c>
      <c r="C1628" s="356">
        <f>C1629+C1630</f>
        <v>2775835</v>
      </c>
      <c r="D1628" s="356">
        <f>D1629+D1630</f>
        <v>3810000</v>
      </c>
      <c r="E1628" s="356">
        <f>E1629+E1630</f>
        <v>3810000</v>
      </c>
    </row>
    <row r="1629" spans="1:5" ht="12.75" thickBot="1">
      <c r="A1629" s="306" t="s">
        <v>41</v>
      </c>
      <c r="B1629" s="299">
        <f>B46+B83+B561+B598+B777+B1110</f>
        <v>1924272</v>
      </c>
      <c r="C1629" s="309">
        <f>C46+C83+C561+C598+C777+C1110</f>
        <v>2775835</v>
      </c>
      <c r="D1629" s="309">
        <f>D46+D83+D561+D598+D777+D1110</f>
        <v>3810000</v>
      </c>
      <c r="E1629" s="309">
        <f>E46+E83+E561+E598+E777+E1110</f>
        <v>3810000</v>
      </c>
    </row>
    <row r="1630" spans="1:5" ht="12.75" thickBot="1">
      <c r="A1630" s="306" t="s">
        <v>44</v>
      </c>
      <c r="B1630" s="299">
        <f>B48+B85+B122</f>
        <v>0</v>
      </c>
      <c r="C1630" s="299">
        <f>C48+C85+C122</f>
        <v>0</v>
      </c>
      <c r="D1630" s="299">
        <f>D48+D85+D122</f>
        <v>0</v>
      </c>
      <c r="E1630" s="299">
        <f>E48+E85+E122</f>
        <v>0</v>
      </c>
    </row>
    <row r="1631" spans="1:5" ht="12.75" thickBot="1">
      <c r="A1631" s="303" t="s">
        <v>2</v>
      </c>
      <c r="B1631" s="314">
        <f>B1632+B1633</f>
        <v>0</v>
      </c>
      <c r="C1631" s="314">
        <f>C1632+C1633</f>
        <v>0</v>
      </c>
      <c r="D1631" s="314">
        <f>D1632+D1633</f>
        <v>0</v>
      </c>
      <c r="E1631" s="314">
        <f>E1632+E1633</f>
        <v>0</v>
      </c>
    </row>
    <row r="1632" spans="1:5" ht="12.75" thickBot="1">
      <c r="A1632" s="306" t="s">
        <v>41</v>
      </c>
      <c r="B1632" s="304">
        <f t="shared" ref="B1632:E1633" si="99">B50+B87+B124</f>
        <v>0</v>
      </c>
      <c r="C1632" s="304">
        <f t="shared" si="99"/>
        <v>0</v>
      </c>
      <c r="D1632" s="304">
        <f t="shared" si="99"/>
        <v>0</v>
      </c>
      <c r="E1632" s="304">
        <f t="shared" si="99"/>
        <v>0</v>
      </c>
    </row>
    <row r="1633" spans="1:5" ht="12.75" thickBot="1">
      <c r="A1633" s="306" t="s">
        <v>44</v>
      </c>
      <c r="B1633" s="299">
        <f t="shared" si="99"/>
        <v>0</v>
      </c>
      <c r="C1633" s="299">
        <f t="shared" si="99"/>
        <v>0</v>
      </c>
      <c r="D1633" s="299">
        <f t="shared" si="99"/>
        <v>0</v>
      </c>
      <c r="E1633" s="299">
        <f t="shared" si="99"/>
        <v>0</v>
      </c>
    </row>
    <row r="1634" spans="1:5" ht="12.75" thickBot="1">
      <c r="A1634" s="303" t="s">
        <v>24</v>
      </c>
      <c r="B1634" s="314">
        <f>B1635+B1636</f>
        <v>0</v>
      </c>
      <c r="C1634" s="314">
        <f>C1635+C1636</f>
        <v>0</v>
      </c>
      <c r="D1634" s="314">
        <f>D1635+D1636</f>
        <v>0</v>
      </c>
      <c r="E1634" s="314">
        <f>E1635+E1636</f>
        <v>0</v>
      </c>
    </row>
    <row r="1635" spans="1:5" ht="12.75" thickBot="1">
      <c r="A1635" s="306" t="s">
        <v>41</v>
      </c>
      <c r="B1635" s="304">
        <f t="shared" ref="B1635:E1636" si="100">B53+B90+B127</f>
        <v>0</v>
      </c>
      <c r="C1635" s="304">
        <f t="shared" si="100"/>
        <v>0</v>
      </c>
      <c r="D1635" s="304">
        <f t="shared" si="100"/>
        <v>0</v>
      </c>
      <c r="E1635" s="304">
        <f t="shared" si="100"/>
        <v>0</v>
      </c>
    </row>
    <row r="1636" spans="1:5" ht="12.75" thickBot="1">
      <c r="A1636" s="306" t="s">
        <v>44</v>
      </c>
      <c r="B1636" s="299">
        <f t="shared" si="100"/>
        <v>0</v>
      </c>
      <c r="C1636" s="299">
        <f t="shared" si="100"/>
        <v>0</v>
      </c>
      <c r="D1636" s="299">
        <f t="shared" si="100"/>
        <v>0</v>
      </c>
      <c r="E1636" s="299">
        <f t="shared" si="100"/>
        <v>0</v>
      </c>
    </row>
    <row r="1637" spans="1:5" ht="12.75" thickBot="1">
      <c r="A1637" s="303" t="s">
        <v>25</v>
      </c>
      <c r="B1637" s="314">
        <f>B1638+B1639</f>
        <v>0</v>
      </c>
      <c r="C1637" s="314">
        <f>C1638+C1639</f>
        <v>0</v>
      </c>
      <c r="D1637" s="314">
        <f>D1638+D1639</f>
        <v>0</v>
      </c>
      <c r="E1637" s="314">
        <f>E1638+E1639</f>
        <v>0</v>
      </c>
    </row>
    <row r="1638" spans="1:5" ht="12.75" thickBot="1">
      <c r="A1638" s="306" t="s">
        <v>41</v>
      </c>
      <c r="B1638" s="304">
        <f t="shared" ref="B1638:E1639" si="101">B56+B93+B130</f>
        <v>0</v>
      </c>
      <c r="C1638" s="304">
        <f t="shared" si="101"/>
        <v>0</v>
      </c>
      <c r="D1638" s="304">
        <f t="shared" si="101"/>
        <v>0</v>
      </c>
      <c r="E1638" s="304">
        <f t="shared" si="101"/>
        <v>0</v>
      </c>
    </row>
    <row r="1639" spans="1:5" ht="12.75" thickBot="1">
      <c r="A1639" s="306" t="s">
        <v>44</v>
      </c>
      <c r="B1639" s="299">
        <f t="shared" si="101"/>
        <v>0</v>
      </c>
      <c r="C1639" s="299">
        <f t="shared" si="101"/>
        <v>0</v>
      </c>
      <c r="D1639" s="299">
        <f t="shared" si="101"/>
        <v>0</v>
      </c>
      <c r="E1639" s="299">
        <f t="shared" si="101"/>
        <v>0</v>
      </c>
    </row>
    <row r="1640" spans="1:5" ht="24.75" thickBot="1">
      <c r="A1640" s="303" t="s">
        <v>3</v>
      </c>
      <c r="B1640" s="314">
        <f>B1641</f>
        <v>33000</v>
      </c>
      <c r="C1640" s="314">
        <f>C1641</f>
        <v>33000</v>
      </c>
      <c r="D1640" s="314">
        <f>D1641</f>
        <v>33000</v>
      </c>
      <c r="E1640" s="314">
        <f>E1641</f>
        <v>33000</v>
      </c>
    </row>
    <row r="1641" spans="1:5" ht="12.75" thickBot="1">
      <c r="A1641" s="306" t="s">
        <v>41</v>
      </c>
      <c r="B1641" s="304">
        <f>B58+B573+B1122</f>
        <v>33000</v>
      </c>
      <c r="C1641" s="304">
        <f>C58+C573+C1122</f>
        <v>33000</v>
      </c>
      <c r="D1641" s="304">
        <f>D58+D573+D1122</f>
        <v>33000</v>
      </c>
      <c r="E1641" s="304">
        <f>E58+E573+E1122</f>
        <v>33000</v>
      </c>
    </row>
    <row r="1642" spans="1:5" ht="12.75" thickBot="1">
      <c r="A1642" s="306" t="s">
        <v>44</v>
      </c>
      <c r="B1642" s="299">
        <f>B60+B97+B134</f>
        <v>0</v>
      </c>
      <c r="C1642" s="299">
        <f>C60+C97+C134</f>
        <v>0</v>
      </c>
      <c r="D1642" s="299">
        <f>D60+D97+D134</f>
        <v>0</v>
      </c>
      <c r="E1642" s="299">
        <f>E60+E97+E134</f>
        <v>0</v>
      </c>
    </row>
    <row r="1643" spans="1:5" ht="12.75" thickBot="1">
      <c r="A1643" s="303" t="s">
        <v>19</v>
      </c>
      <c r="B1643" s="314">
        <f>B1644+B1645+B1646+B1647</f>
        <v>0</v>
      </c>
      <c r="C1643" s="314">
        <f>C1644+C1645+C1646+C1647</f>
        <v>0</v>
      </c>
      <c r="D1643" s="314">
        <f>D1644+D1645+D1646+D1647</f>
        <v>0</v>
      </c>
      <c r="E1643" s="314">
        <f>E1644+E1645+E1646+E1647</f>
        <v>0</v>
      </c>
    </row>
    <row r="1644" spans="1:5" ht="12.75" thickBot="1">
      <c r="A1644" s="306" t="s">
        <v>41</v>
      </c>
      <c r="B1644" s="304">
        <f t="shared" ref="B1644:E1647" si="102">B156+B181+B206+B232+B261+B287+B312+B338</f>
        <v>0</v>
      </c>
      <c r="C1644" s="304">
        <f t="shared" si="102"/>
        <v>0</v>
      </c>
      <c r="D1644" s="304">
        <f t="shared" si="102"/>
        <v>0</v>
      </c>
      <c r="E1644" s="304">
        <f t="shared" si="102"/>
        <v>0</v>
      </c>
    </row>
    <row r="1645" spans="1:5" ht="12.75" thickBot="1">
      <c r="A1645" s="306" t="s">
        <v>49</v>
      </c>
      <c r="B1645" s="304">
        <f t="shared" si="102"/>
        <v>0</v>
      </c>
      <c r="C1645" s="304">
        <f t="shared" si="102"/>
        <v>0</v>
      </c>
      <c r="D1645" s="304">
        <f t="shared" si="102"/>
        <v>0</v>
      </c>
      <c r="E1645" s="304">
        <f t="shared" si="102"/>
        <v>0</v>
      </c>
    </row>
    <row r="1646" spans="1:5" ht="12.75" thickBot="1">
      <c r="A1646" s="306" t="s">
        <v>47</v>
      </c>
      <c r="B1646" s="304">
        <f t="shared" si="102"/>
        <v>0</v>
      </c>
      <c r="C1646" s="304">
        <f t="shared" si="102"/>
        <v>0</v>
      </c>
      <c r="D1646" s="304">
        <f t="shared" si="102"/>
        <v>0</v>
      </c>
      <c r="E1646" s="304">
        <f t="shared" si="102"/>
        <v>0</v>
      </c>
    </row>
    <row r="1647" spans="1:5" ht="12.75" thickBot="1">
      <c r="A1647" s="306" t="s">
        <v>48</v>
      </c>
      <c r="B1647" s="304">
        <f t="shared" si="102"/>
        <v>0</v>
      </c>
      <c r="C1647" s="304">
        <f t="shared" si="102"/>
        <v>0</v>
      </c>
      <c r="D1647" s="304">
        <f t="shared" si="102"/>
        <v>0</v>
      </c>
      <c r="E1647" s="304">
        <f t="shared" si="102"/>
        <v>0</v>
      </c>
    </row>
    <row r="1648" spans="1:5" ht="12.75" thickBot="1">
      <c r="A1648" s="303" t="s">
        <v>20</v>
      </c>
      <c r="B1648" s="374">
        <f>B1649+B1650+B1651+B1652</f>
        <v>2800000</v>
      </c>
      <c r="C1648" s="374">
        <f>C1649+C1650+C1651+C1652</f>
        <v>3799950</v>
      </c>
      <c r="D1648" s="374">
        <f>D1649+D1650+D1651+D1652</f>
        <v>5057500</v>
      </c>
      <c r="E1648" s="374">
        <f>E1649+E1650+E1651+E1652</f>
        <v>8957500</v>
      </c>
    </row>
    <row r="1649" spans="1:5" ht="12.75" thickBot="1">
      <c r="A1649" s="375" t="s">
        <v>41</v>
      </c>
      <c r="B1649" s="376">
        <f>B265+B291+B316+B342+B369+B396+B422+B448+B474+B500+B526+B817+B842+B868+B894+B920+B946+B972+B998+B1024+B1050+B1076+B1328+B1353+B1379+B1405+B1432+B1458+B1484+B1509+B1535+B1561+B1587+B1613</f>
        <v>2800000</v>
      </c>
      <c r="C1649" s="376">
        <f t="shared" ref="C1649:D1649" si="103">C265+C291+C316+C342+C369+C396+C422+C448+C474+C500+C526+C817+C842+C868+C894+C920+C946+C972+C998+C1024+C1050+C1076+C1328+C1353+C1379+C1405+C1432+C1458+C1484+C1509+C1535+C1561+C1587+C1613</f>
        <v>3799950</v>
      </c>
      <c r="D1649" s="376">
        <f t="shared" si="103"/>
        <v>5057500</v>
      </c>
      <c r="E1649" s="376">
        <f>E265+E291+E316+E342+E369+E396+E422+E448+E474+E500+E526+E817+E842+E868+E894+E920+E946+E972+E998+E1024+E1050+E1076+E1328+E1353+E1379+E1405+E1432+E1458+E1484+E1535+E1561+E1587+E1613</f>
        <v>5957500</v>
      </c>
    </row>
    <row r="1650" spans="1:5" ht="12.75" thickBot="1">
      <c r="A1650" s="380" t="s">
        <v>49</v>
      </c>
      <c r="B1650" s="381">
        <f t="shared" ref="B1650:E1651" si="104">B162+B187+B212+B238+B267+B293+B318+B344</f>
        <v>0</v>
      </c>
      <c r="C1650" s="381">
        <f t="shared" si="104"/>
        <v>0</v>
      </c>
      <c r="D1650" s="381">
        <f t="shared" si="104"/>
        <v>0</v>
      </c>
      <c r="E1650" s="381">
        <f>E162+E187+E212+E238+E267+E293+E318+E344+E1509</f>
        <v>3000000</v>
      </c>
    </row>
    <row r="1651" spans="1:5" ht="12.75" thickBot="1">
      <c r="A1651" s="306" t="s">
        <v>47</v>
      </c>
      <c r="B1651" s="304">
        <f t="shared" si="104"/>
        <v>0</v>
      </c>
      <c r="C1651" s="304">
        <f t="shared" si="104"/>
        <v>0</v>
      </c>
      <c r="D1651" s="304">
        <f t="shared" si="104"/>
        <v>0</v>
      </c>
      <c r="E1651" s="304">
        <f t="shared" si="104"/>
        <v>0</v>
      </c>
    </row>
    <row r="1652" spans="1:5" ht="12.75" thickBot="1">
      <c r="A1652" s="306" t="s">
        <v>48</v>
      </c>
      <c r="B1652" s="304">
        <f>B164+B189+B214+B240+B269+B295+B320+B346</f>
        <v>0</v>
      </c>
      <c r="C1652" s="304">
        <f>C164+C189+C214+C240+C269+C295+C320+C346</f>
        <v>0</v>
      </c>
      <c r="D1652" s="304">
        <f>D164+D189+D214+D240+D269+D295+D320+D346</f>
        <v>0</v>
      </c>
      <c r="E1652" s="304"/>
    </row>
    <row r="1653" spans="1:5" ht="12.75" thickBot="1">
      <c r="A1653" s="313" t="s">
        <v>32</v>
      </c>
      <c r="B1653" s="314">
        <f>IF(B1621-B1620=0,0,"Error")</f>
        <v>0</v>
      </c>
      <c r="C1653" s="314">
        <f>IF(C1621-C1620=0,0,"Error")</f>
        <v>0</v>
      </c>
      <c r="D1653" s="314">
        <f>IF(D1621-D1620=0,0,"Error")</f>
        <v>0</v>
      </c>
      <c r="E1653" s="314">
        <f>IF(E1621-E1620=0,0,"Error")</f>
        <v>0</v>
      </c>
    </row>
  </sheetData>
  <mergeCells count="374">
    <mergeCell ref="A1:E1"/>
    <mergeCell ref="A2:E2"/>
    <mergeCell ref="A3:E3"/>
    <mergeCell ref="B4:E4"/>
    <mergeCell ref="B5:E5"/>
    <mergeCell ref="B6:E6"/>
    <mergeCell ref="A7:E7"/>
    <mergeCell ref="A25:E25"/>
    <mergeCell ref="B26:E26"/>
    <mergeCell ref="B27:E27"/>
    <mergeCell ref="B28:E28"/>
    <mergeCell ref="A29:A30"/>
    <mergeCell ref="A37:E37"/>
    <mergeCell ref="A8:E10"/>
    <mergeCell ref="B11:E11"/>
    <mergeCell ref="A12:A13"/>
    <mergeCell ref="B17:E17"/>
    <mergeCell ref="A18:E18"/>
    <mergeCell ref="A24:E24"/>
    <mergeCell ref="A75:A76"/>
    <mergeCell ref="B100:E100"/>
    <mergeCell ref="B101:E101"/>
    <mergeCell ref="B102:E102"/>
    <mergeCell ref="A103:A104"/>
    <mergeCell ref="A111:E111"/>
    <mergeCell ref="A38:A39"/>
    <mergeCell ref="B63:E63"/>
    <mergeCell ref="B64:E64"/>
    <mergeCell ref="B65:E65"/>
    <mergeCell ref="A66:A67"/>
    <mergeCell ref="A74:E74"/>
    <mergeCell ref="B142:E142"/>
    <mergeCell ref="B143:E143"/>
    <mergeCell ref="A144:A145"/>
    <mergeCell ref="A152:E152"/>
    <mergeCell ref="A153:A154"/>
    <mergeCell ref="D166:E166"/>
    <mergeCell ref="A112:A113"/>
    <mergeCell ref="A137:E137"/>
    <mergeCell ref="A138:E138"/>
    <mergeCell ref="B139:E139"/>
    <mergeCell ref="D140:E140"/>
    <mergeCell ref="B141:E141"/>
    <mergeCell ref="B193:E193"/>
    <mergeCell ref="A194:A195"/>
    <mergeCell ref="A202:E202"/>
    <mergeCell ref="A203:A204"/>
    <mergeCell ref="B216:E216"/>
    <mergeCell ref="B218:E218"/>
    <mergeCell ref="B167:E167"/>
    <mergeCell ref="B168:E168"/>
    <mergeCell ref="A169:A170"/>
    <mergeCell ref="A177:E177"/>
    <mergeCell ref="A178:A179"/>
    <mergeCell ref="B192:E192"/>
    <mergeCell ref="B244:E244"/>
    <mergeCell ref="D245:E245"/>
    <mergeCell ref="B246:E246"/>
    <mergeCell ref="B247:E247"/>
    <mergeCell ref="B248:E248"/>
    <mergeCell ref="B219:E219"/>
    <mergeCell ref="A220:A221"/>
    <mergeCell ref="A228:E228"/>
    <mergeCell ref="A229:A230"/>
    <mergeCell ref="A242:E242"/>
    <mergeCell ref="A243:E243"/>
    <mergeCell ref="A275:A276"/>
    <mergeCell ref="A283:E283"/>
    <mergeCell ref="A284:A285"/>
    <mergeCell ref="B298:E298"/>
    <mergeCell ref="B299:E299"/>
    <mergeCell ref="A300:A301"/>
    <mergeCell ref="A249:A250"/>
    <mergeCell ref="A257:E257"/>
    <mergeCell ref="A258:A259"/>
    <mergeCell ref="D272:E272"/>
    <mergeCell ref="B273:E273"/>
    <mergeCell ref="B274:E274"/>
    <mergeCell ref="A334:E334"/>
    <mergeCell ref="A335:A336"/>
    <mergeCell ref="B349:E349"/>
    <mergeCell ref="B351:E351"/>
    <mergeCell ref="B352:E352"/>
    <mergeCell ref="A353:A354"/>
    <mergeCell ref="A308:E308"/>
    <mergeCell ref="A309:A310"/>
    <mergeCell ref="B322:E322"/>
    <mergeCell ref="B324:E324"/>
    <mergeCell ref="B325:E325"/>
    <mergeCell ref="A326:A327"/>
    <mergeCell ref="A388:E388"/>
    <mergeCell ref="A389:A390"/>
    <mergeCell ref="D403:E403"/>
    <mergeCell ref="B404:E404"/>
    <mergeCell ref="B405:E405"/>
    <mergeCell ref="A406:A407"/>
    <mergeCell ref="A361:E361"/>
    <mergeCell ref="A362:A363"/>
    <mergeCell ref="B376:E376"/>
    <mergeCell ref="B378:E378"/>
    <mergeCell ref="B379:E379"/>
    <mergeCell ref="A380:A381"/>
    <mergeCell ref="A440:E440"/>
    <mergeCell ref="A441:A442"/>
    <mergeCell ref="D455:E455"/>
    <mergeCell ref="B456:E456"/>
    <mergeCell ref="B457:E457"/>
    <mergeCell ref="A458:A459"/>
    <mergeCell ref="A414:E414"/>
    <mergeCell ref="A415:A416"/>
    <mergeCell ref="D429:E429"/>
    <mergeCell ref="B430:E430"/>
    <mergeCell ref="B431:E431"/>
    <mergeCell ref="A432:A433"/>
    <mergeCell ref="A492:E492"/>
    <mergeCell ref="A493:A494"/>
    <mergeCell ref="D507:E507"/>
    <mergeCell ref="B508:E508"/>
    <mergeCell ref="B509:E509"/>
    <mergeCell ref="A510:A511"/>
    <mergeCell ref="A466:E466"/>
    <mergeCell ref="A467:A468"/>
    <mergeCell ref="D481:E481"/>
    <mergeCell ref="B482:E482"/>
    <mergeCell ref="B483:E483"/>
    <mergeCell ref="A484:A485"/>
    <mergeCell ref="B541:E541"/>
    <mergeCell ref="B542:E542"/>
    <mergeCell ref="B543:E543"/>
    <mergeCell ref="A544:A545"/>
    <mergeCell ref="A552:E552"/>
    <mergeCell ref="A553:A554"/>
    <mergeCell ref="A518:E518"/>
    <mergeCell ref="A519:A520"/>
    <mergeCell ref="B533:E533"/>
    <mergeCell ref="A534:E534"/>
    <mergeCell ref="A539:E539"/>
    <mergeCell ref="A540:E540"/>
    <mergeCell ref="B615:E615"/>
    <mergeCell ref="B616:E616"/>
    <mergeCell ref="B617:E617"/>
    <mergeCell ref="A618:A619"/>
    <mergeCell ref="A626:E626"/>
    <mergeCell ref="A627:A628"/>
    <mergeCell ref="B578:E578"/>
    <mergeCell ref="B579:E579"/>
    <mergeCell ref="B580:E580"/>
    <mergeCell ref="A581:A582"/>
    <mergeCell ref="A589:E589"/>
    <mergeCell ref="A590:A591"/>
    <mergeCell ref="B658:E658"/>
    <mergeCell ref="A659:A660"/>
    <mergeCell ref="A667:E667"/>
    <mergeCell ref="A668:A669"/>
    <mergeCell ref="D681:E681"/>
    <mergeCell ref="B682:E682"/>
    <mergeCell ref="A652:E652"/>
    <mergeCell ref="A653:E653"/>
    <mergeCell ref="B654:E654"/>
    <mergeCell ref="D655:E655"/>
    <mergeCell ref="B656:E656"/>
    <mergeCell ref="B657:E657"/>
    <mergeCell ref="A709:A710"/>
    <mergeCell ref="A717:E717"/>
    <mergeCell ref="A718:A719"/>
    <mergeCell ref="B731:E731"/>
    <mergeCell ref="B733:E733"/>
    <mergeCell ref="B734:E734"/>
    <mergeCell ref="B683:E683"/>
    <mergeCell ref="A684:A685"/>
    <mergeCell ref="A692:E692"/>
    <mergeCell ref="A693:A694"/>
    <mergeCell ref="B707:E707"/>
    <mergeCell ref="B708:E708"/>
    <mergeCell ref="A760:A761"/>
    <mergeCell ref="A768:E768"/>
    <mergeCell ref="A769:A770"/>
    <mergeCell ref="A794:E794"/>
    <mergeCell ref="A795:E795"/>
    <mergeCell ref="B796:E796"/>
    <mergeCell ref="A735:A736"/>
    <mergeCell ref="A743:E743"/>
    <mergeCell ref="A744:A745"/>
    <mergeCell ref="B757:E757"/>
    <mergeCell ref="B758:E758"/>
    <mergeCell ref="B759:E759"/>
    <mergeCell ref="A810:A811"/>
    <mergeCell ref="B824:E824"/>
    <mergeCell ref="B825:E825"/>
    <mergeCell ref="A826:A827"/>
    <mergeCell ref="A834:E834"/>
    <mergeCell ref="A835:A836"/>
    <mergeCell ref="D797:E797"/>
    <mergeCell ref="B798:E798"/>
    <mergeCell ref="B799:E799"/>
    <mergeCell ref="B800:E800"/>
    <mergeCell ref="A801:A802"/>
    <mergeCell ref="A809:E809"/>
    <mergeCell ref="D875:E875"/>
    <mergeCell ref="B876:E876"/>
    <mergeCell ref="B877:E877"/>
    <mergeCell ref="A878:A879"/>
    <mergeCell ref="A886:E886"/>
    <mergeCell ref="A887:A888"/>
    <mergeCell ref="D849:E849"/>
    <mergeCell ref="B850:E850"/>
    <mergeCell ref="B851:E851"/>
    <mergeCell ref="A852:A853"/>
    <mergeCell ref="A860:E860"/>
    <mergeCell ref="A861:A862"/>
    <mergeCell ref="D927:E927"/>
    <mergeCell ref="B928:E928"/>
    <mergeCell ref="B929:E929"/>
    <mergeCell ref="A930:A931"/>
    <mergeCell ref="A938:E938"/>
    <mergeCell ref="A939:A940"/>
    <mergeCell ref="D901:E901"/>
    <mergeCell ref="B902:E902"/>
    <mergeCell ref="B903:E903"/>
    <mergeCell ref="A904:A905"/>
    <mergeCell ref="A912:E912"/>
    <mergeCell ref="A913:A914"/>
    <mergeCell ref="D979:E979"/>
    <mergeCell ref="B980:E980"/>
    <mergeCell ref="B981:E981"/>
    <mergeCell ref="A982:A983"/>
    <mergeCell ref="A990:E990"/>
    <mergeCell ref="A991:A992"/>
    <mergeCell ref="D953:E953"/>
    <mergeCell ref="B954:E954"/>
    <mergeCell ref="B955:E955"/>
    <mergeCell ref="A956:A957"/>
    <mergeCell ref="A964:E964"/>
    <mergeCell ref="A965:A966"/>
    <mergeCell ref="D1031:E1031"/>
    <mergeCell ref="B1032:E1032"/>
    <mergeCell ref="B1033:E1033"/>
    <mergeCell ref="A1034:A1035"/>
    <mergeCell ref="A1042:E1042"/>
    <mergeCell ref="A1043:A1044"/>
    <mergeCell ref="D1005:E1005"/>
    <mergeCell ref="B1006:E1006"/>
    <mergeCell ref="B1007:E1007"/>
    <mergeCell ref="A1008:A1009"/>
    <mergeCell ref="A1016:E1016"/>
    <mergeCell ref="A1017:A1018"/>
    <mergeCell ref="B1083:E1083"/>
    <mergeCell ref="A1084:E1084"/>
    <mergeCell ref="A1088:E1088"/>
    <mergeCell ref="A1089:E1089"/>
    <mergeCell ref="B1090:E1090"/>
    <mergeCell ref="B1091:E1091"/>
    <mergeCell ref="D1057:E1057"/>
    <mergeCell ref="B1058:E1058"/>
    <mergeCell ref="B1059:E1059"/>
    <mergeCell ref="A1060:A1061"/>
    <mergeCell ref="A1068:E1068"/>
    <mergeCell ref="A1069:A1070"/>
    <mergeCell ref="B1129:E1129"/>
    <mergeCell ref="A1130:A1131"/>
    <mergeCell ref="A1138:E1138"/>
    <mergeCell ref="A1139:A1140"/>
    <mergeCell ref="B1164:E1164"/>
    <mergeCell ref="B1165:E1165"/>
    <mergeCell ref="B1092:E1092"/>
    <mergeCell ref="A1093:A1094"/>
    <mergeCell ref="A1101:E1101"/>
    <mergeCell ref="A1102:A1103"/>
    <mergeCell ref="B1127:E1127"/>
    <mergeCell ref="B1128:E1128"/>
    <mergeCell ref="B1203:E1203"/>
    <mergeCell ref="D1204:E1204"/>
    <mergeCell ref="B1205:E1205"/>
    <mergeCell ref="B1206:E1206"/>
    <mergeCell ref="B1207:E1207"/>
    <mergeCell ref="A1208:A1209"/>
    <mergeCell ref="B1166:E1166"/>
    <mergeCell ref="A1167:A1168"/>
    <mergeCell ref="A1175:E1175"/>
    <mergeCell ref="A1176:A1177"/>
    <mergeCell ref="A1201:E1201"/>
    <mergeCell ref="A1202:E1202"/>
    <mergeCell ref="A1241:E1241"/>
    <mergeCell ref="A1242:A1243"/>
    <mergeCell ref="B1256:E1256"/>
    <mergeCell ref="B1257:E1257"/>
    <mergeCell ref="A1258:A1259"/>
    <mergeCell ref="A1266:E1266"/>
    <mergeCell ref="A1216:E1216"/>
    <mergeCell ref="A1217:A1218"/>
    <mergeCell ref="D1230:E1230"/>
    <mergeCell ref="B1231:E1231"/>
    <mergeCell ref="B1232:E1232"/>
    <mergeCell ref="A1233:A1234"/>
    <mergeCell ref="A1293:A1294"/>
    <mergeCell ref="A1306:E1306"/>
    <mergeCell ref="A1307:E1307"/>
    <mergeCell ref="B1308:E1308"/>
    <mergeCell ref="D1309:E1309"/>
    <mergeCell ref="B1310:E1310"/>
    <mergeCell ref="A1267:A1268"/>
    <mergeCell ref="B1280:E1280"/>
    <mergeCell ref="B1282:E1282"/>
    <mergeCell ref="B1283:E1283"/>
    <mergeCell ref="A1284:A1285"/>
    <mergeCell ref="A1292:E1292"/>
    <mergeCell ref="B1336:E1336"/>
    <mergeCell ref="A1337:A1338"/>
    <mergeCell ref="A1345:E1345"/>
    <mergeCell ref="A1346:A1347"/>
    <mergeCell ref="B1361:E1361"/>
    <mergeCell ref="B1362:E1362"/>
    <mergeCell ref="B1311:E1311"/>
    <mergeCell ref="A1312:A1313"/>
    <mergeCell ref="A1320:E1320"/>
    <mergeCell ref="A1321:A1322"/>
    <mergeCell ref="D1334:E1334"/>
    <mergeCell ref="B1335:E1335"/>
    <mergeCell ref="A1389:A1390"/>
    <mergeCell ref="A1397:E1397"/>
    <mergeCell ref="A1398:A1399"/>
    <mergeCell ref="B1412:E1412"/>
    <mergeCell ref="B1414:E1414"/>
    <mergeCell ref="B1415:E1415"/>
    <mergeCell ref="A1363:A1364"/>
    <mergeCell ref="A1371:E1371"/>
    <mergeCell ref="A1372:A1373"/>
    <mergeCell ref="B1385:E1385"/>
    <mergeCell ref="B1387:E1387"/>
    <mergeCell ref="B1388:E1388"/>
    <mergeCell ref="A1450:E1450"/>
    <mergeCell ref="A1451:A1452"/>
    <mergeCell ref="B1464:E1464"/>
    <mergeCell ref="B1466:E1466"/>
    <mergeCell ref="B1467:E1467"/>
    <mergeCell ref="A1468:A1469"/>
    <mergeCell ref="A1416:A1417"/>
    <mergeCell ref="A1424:E1424"/>
    <mergeCell ref="A1425:A1426"/>
    <mergeCell ref="B1440:E1440"/>
    <mergeCell ref="B1441:E1441"/>
    <mergeCell ref="A1442:A1443"/>
    <mergeCell ref="A1501:E1501"/>
    <mergeCell ref="A1502:A1503"/>
    <mergeCell ref="D1516:E1516"/>
    <mergeCell ref="B1517:E1517"/>
    <mergeCell ref="B1518:E1518"/>
    <mergeCell ref="A1519:A1520"/>
    <mergeCell ref="A1476:E1476"/>
    <mergeCell ref="A1477:A1478"/>
    <mergeCell ref="D1490:E1490"/>
    <mergeCell ref="B1491:E1491"/>
    <mergeCell ref="B1492:E1492"/>
    <mergeCell ref="A1493:A1494"/>
    <mergeCell ref="A1553:E1553"/>
    <mergeCell ref="A1554:A1555"/>
    <mergeCell ref="D1568:E1568"/>
    <mergeCell ref="B1569:E1569"/>
    <mergeCell ref="B1570:E1570"/>
    <mergeCell ref="A1571:A1572"/>
    <mergeCell ref="A1527:E1527"/>
    <mergeCell ref="A1528:A1529"/>
    <mergeCell ref="D1542:E1542"/>
    <mergeCell ref="B1543:E1543"/>
    <mergeCell ref="B1544:E1544"/>
    <mergeCell ref="A1545:A1546"/>
    <mergeCell ref="A1605:E1605"/>
    <mergeCell ref="A1606:A1607"/>
    <mergeCell ref="A1579:E1579"/>
    <mergeCell ref="A1580:A1581"/>
    <mergeCell ref="D1594:E1594"/>
    <mergeCell ref="B1595:E1595"/>
    <mergeCell ref="B1596:E1596"/>
    <mergeCell ref="A1597:A1598"/>
  </mergeCells>
  <pageMargins left="0.7" right="0.7" top="0.75" bottom="0.75" header="0.3" footer="0.3"/>
  <pageSetup paperSize="9" orientation="portrait" verticalDpi="2"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261"/>
  <sheetViews>
    <sheetView zoomScale="130" zoomScaleNormal="130" workbookViewId="0">
      <selection sqref="A1:E1"/>
    </sheetView>
  </sheetViews>
  <sheetFormatPr defaultRowHeight="15"/>
  <cols>
    <col min="1" max="1" width="26.7109375" style="256" customWidth="1"/>
    <col min="2" max="2" width="16" style="256" hidden="1" customWidth="1"/>
    <col min="3" max="4" width="11.7109375" style="256" customWidth="1"/>
    <col min="5" max="5" width="13.7109375" style="256" customWidth="1"/>
    <col min="6" max="16384" width="9.140625" style="256"/>
  </cols>
  <sheetData>
    <row r="1" spans="1:5">
      <c r="A1" s="431" t="s">
        <v>291</v>
      </c>
      <c r="B1" s="431"/>
      <c r="C1" s="431"/>
      <c r="D1" s="431"/>
      <c r="E1" s="431"/>
    </row>
    <row r="2" spans="1:5" ht="36.75" customHeight="1">
      <c r="A2" s="806" t="s">
        <v>312</v>
      </c>
      <c r="B2" s="806"/>
      <c r="C2" s="806"/>
      <c r="D2" s="806"/>
      <c r="E2" s="806"/>
    </row>
    <row r="3" spans="1:5" ht="18" customHeight="1">
      <c r="A3" s="442" t="s">
        <v>190</v>
      </c>
      <c r="B3" s="442"/>
      <c r="C3" s="442"/>
      <c r="D3" s="442"/>
      <c r="E3" s="442"/>
    </row>
    <row r="4" spans="1:5" ht="15.75" thickBot="1"/>
    <row r="5" spans="1:5" ht="15.75" thickBot="1">
      <c r="A5" s="10" t="s">
        <v>21</v>
      </c>
      <c r="B5" s="574" t="s">
        <v>313</v>
      </c>
      <c r="C5" s="574"/>
      <c r="D5" s="574"/>
      <c r="E5" s="574"/>
    </row>
    <row r="6" spans="1:5" ht="15.75" thickBot="1">
      <c r="A6" s="10" t="s">
        <v>4</v>
      </c>
      <c r="B6" s="575" t="s">
        <v>314</v>
      </c>
      <c r="C6" s="576"/>
      <c r="D6" s="576"/>
      <c r="E6" s="577"/>
    </row>
    <row r="7" spans="1:5" ht="15.75" thickBot="1">
      <c r="A7" s="10" t="s">
        <v>26</v>
      </c>
      <c r="B7" s="578" t="s">
        <v>192</v>
      </c>
      <c r="C7" s="579"/>
      <c r="D7" s="579"/>
      <c r="E7" s="580"/>
    </row>
    <row r="8" spans="1:5" ht="15.75" thickBot="1">
      <c r="A8" s="439" t="s">
        <v>7</v>
      </c>
      <c r="B8" s="440"/>
      <c r="C8" s="440"/>
      <c r="D8" s="440"/>
      <c r="E8" s="441"/>
    </row>
    <row r="9" spans="1:5">
      <c r="A9" s="559" t="s">
        <v>111</v>
      </c>
      <c r="B9" s="560"/>
      <c r="C9" s="560"/>
      <c r="D9" s="560"/>
      <c r="E9" s="561"/>
    </row>
    <row r="10" spans="1:5" ht="36.75" customHeight="1">
      <c r="A10" s="562"/>
      <c r="B10" s="563"/>
      <c r="C10" s="563"/>
      <c r="D10" s="563"/>
      <c r="E10" s="564"/>
    </row>
    <row r="11" spans="1:5" ht="5.25" customHeight="1" thickBot="1">
      <c r="A11" s="565"/>
      <c r="B11" s="566"/>
      <c r="C11" s="566"/>
      <c r="D11" s="566"/>
      <c r="E11" s="567"/>
    </row>
    <row r="12" spans="1:5" ht="38.25" customHeight="1" thickBot="1">
      <c r="A12" s="9" t="s">
        <v>10</v>
      </c>
      <c r="B12" s="568" t="s">
        <v>315</v>
      </c>
      <c r="C12" s="569"/>
      <c r="D12" s="569"/>
      <c r="E12" s="570"/>
    </row>
    <row r="13" spans="1:5" ht="23.25" customHeight="1">
      <c r="A13" s="416" t="s">
        <v>11</v>
      </c>
      <c r="B13" s="29">
        <v>2019</v>
      </c>
      <c r="C13" s="29">
        <v>2020</v>
      </c>
      <c r="D13" s="29">
        <v>2021</v>
      </c>
      <c r="E13" s="29">
        <v>2022</v>
      </c>
    </row>
    <row r="14" spans="1:5" ht="15.75" thickBot="1">
      <c r="A14" s="417"/>
      <c r="B14" s="30" t="s">
        <v>5</v>
      </c>
      <c r="C14" s="30" t="s">
        <v>6</v>
      </c>
      <c r="D14" s="30" t="s">
        <v>6</v>
      </c>
      <c r="E14" s="30" t="s">
        <v>6</v>
      </c>
    </row>
    <row r="15" spans="1:5" ht="18.75" customHeight="1" thickBot="1">
      <c r="A15" s="143" t="s">
        <v>316</v>
      </c>
      <c r="B15" s="144">
        <v>1</v>
      </c>
      <c r="C15" s="144">
        <v>1</v>
      </c>
      <c r="D15" s="144">
        <v>1</v>
      </c>
      <c r="E15" s="144">
        <v>1</v>
      </c>
    </row>
    <row r="16" spans="1:5" ht="18.75" customHeight="1" thickBot="1">
      <c r="A16" s="143" t="s">
        <v>317</v>
      </c>
      <c r="B16" s="144">
        <v>1</v>
      </c>
      <c r="C16" s="144">
        <v>1</v>
      </c>
      <c r="D16" s="144">
        <v>1</v>
      </c>
      <c r="E16" s="144">
        <v>1</v>
      </c>
    </row>
    <row r="17" spans="1:5" ht="15.75" thickBot="1">
      <c r="A17" s="143" t="s">
        <v>318</v>
      </c>
      <c r="B17" s="144">
        <v>0.03</v>
      </c>
      <c r="C17" s="144" t="s">
        <v>319</v>
      </c>
      <c r="D17" s="144" t="s">
        <v>319</v>
      </c>
      <c r="E17" s="144" t="s">
        <v>319</v>
      </c>
    </row>
    <row r="18" spans="1:5" ht="15.75" thickBot="1">
      <c r="A18" s="143" t="s">
        <v>320</v>
      </c>
      <c r="B18" s="144">
        <v>0.15</v>
      </c>
      <c r="C18" s="144">
        <v>0.15</v>
      </c>
      <c r="D18" s="144">
        <v>0.15</v>
      </c>
      <c r="E18" s="144">
        <v>0.15</v>
      </c>
    </row>
    <row r="19" spans="1:5" ht="40.5" customHeight="1" thickBot="1">
      <c r="A19" s="129" t="s">
        <v>12</v>
      </c>
      <c r="B19" s="571" t="s">
        <v>321</v>
      </c>
      <c r="C19" s="572"/>
      <c r="D19" s="572"/>
      <c r="E19" s="573"/>
    </row>
    <row r="20" spans="1:5" ht="23.25" customHeight="1" thickBot="1">
      <c r="A20" s="458" t="s">
        <v>13</v>
      </c>
      <c r="B20" s="459"/>
      <c r="C20" s="459"/>
      <c r="D20" s="459"/>
      <c r="E20" s="460"/>
    </row>
    <row r="21" spans="1:5" ht="27" customHeight="1" thickBot="1">
      <c r="A21" s="127" t="s">
        <v>322</v>
      </c>
      <c r="B21" s="145" t="s">
        <v>104</v>
      </c>
      <c r="C21" s="146" t="s">
        <v>323</v>
      </c>
      <c r="D21" s="146" t="s">
        <v>323</v>
      </c>
      <c r="E21" s="146" t="s">
        <v>323</v>
      </c>
    </row>
    <row r="22" spans="1:5" ht="27" customHeight="1" thickBot="1">
      <c r="A22" s="147" t="s">
        <v>324</v>
      </c>
      <c r="B22" s="144">
        <v>0.8</v>
      </c>
      <c r="C22" s="144" t="s">
        <v>319</v>
      </c>
      <c r="D22" s="144" t="s">
        <v>319</v>
      </c>
      <c r="E22" s="144" t="s">
        <v>319</v>
      </c>
    </row>
    <row r="23" spans="1:5" ht="27" customHeight="1" thickBot="1">
      <c r="A23" s="147" t="s">
        <v>325</v>
      </c>
      <c r="B23" s="144">
        <v>0.7</v>
      </c>
      <c r="C23" s="144" t="s">
        <v>319</v>
      </c>
      <c r="D23" s="144" t="s">
        <v>319</v>
      </c>
      <c r="E23" s="144" t="s">
        <v>319</v>
      </c>
    </row>
    <row r="24" spans="1:5" ht="30.75" customHeight="1" thickBot="1">
      <c r="A24" s="147" t="s">
        <v>326</v>
      </c>
      <c r="B24" s="148" t="s">
        <v>327</v>
      </c>
      <c r="C24" s="148" t="s">
        <v>327</v>
      </c>
      <c r="D24" s="148" t="s">
        <v>327</v>
      </c>
      <c r="E24" s="148" t="s">
        <v>327</v>
      </c>
    </row>
    <row r="25" spans="1:5" ht="24" customHeight="1" thickBot="1">
      <c r="A25" s="464" t="s">
        <v>29</v>
      </c>
      <c r="B25" s="465"/>
      <c r="C25" s="465"/>
      <c r="D25" s="465"/>
      <c r="E25" s="466"/>
    </row>
    <row r="26" spans="1:5" ht="15.75" thickBot="1">
      <c r="A26" s="428" t="s">
        <v>36</v>
      </c>
      <c r="B26" s="429"/>
      <c r="C26" s="429"/>
      <c r="D26" s="429"/>
      <c r="E26" s="430"/>
    </row>
    <row r="27" spans="1:5" ht="24.75" customHeight="1" thickBot="1">
      <c r="A27" s="12" t="s">
        <v>27</v>
      </c>
      <c r="B27" s="553" t="s">
        <v>328</v>
      </c>
      <c r="C27" s="554"/>
      <c r="D27" s="554"/>
      <c r="E27" s="555"/>
    </row>
    <row r="28" spans="1:5" ht="31.5" customHeight="1" thickBot="1">
      <c r="A28" s="127" t="s">
        <v>9</v>
      </c>
      <c r="B28" s="556" t="s">
        <v>329</v>
      </c>
      <c r="C28" s="557"/>
      <c r="D28" s="557"/>
      <c r="E28" s="558"/>
    </row>
    <row r="29" spans="1:5" ht="15.75" thickBot="1">
      <c r="A29" s="127" t="s">
        <v>14</v>
      </c>
      <c r="B29" s="581" t="s">
        <v>106</v>
      </c>
      <c r="C29" s="582"/>
      <c r="D29" s="582"/>
      <c r="E29" s="583"/>
    </row>
    <row r="30" spans="1:5" ht="12.75" customHeight="1">
      <c r="A30" s="416"/>
      <c r="B30" s="149">
        <v>2019</v>
      </c>
      <c r="C30" s="149">
        <v>2020</v>
      </c>
      <c r="D30" s="149">
        <v>2021</v>
      </c>
      <c r="E30" s="149">
        <v>2022</v>
      </c>
    </row>
    <row r="31" spans="1:5" ht="9" customHeight="1" thickBot="1">
      <c r="A31" s="417"/>
      <c r="B31" s="11" t="s">
        <v>5</v>
      </c>
      <c r="C31" s="11" t="s">
        <v>6</v>
      </c>
      <c r="D31" s="11" t="s">
        <v>6</v>
      </c>
      <c r="E31" s="11" t="s">
        <v>6</v>
      </c>
    </row>
    <row r="32" spans="1:5" ht="15.75" thickBot="1">
      <c r="A32" s="127" t="s">
        <v>8</v>
      </c>
      <c r="B32" s="2">
        <v>1644</v>
      </c>
      <c r="C32" s="2">
        <v>1644</v>
      </c>
      <c r="D32" s="2">
        <v>1644</v>
      </c>
      <c r="E32" s="2">
        <v>1644</v>
      </c>
    </row>
    <row r="33" spans="1:5" ht="15.75" thickBot="1">
      <c r="A33" s="127" t="s">
        <v>15</v>
      </c>
      <c r="B33" s="2">
        <f>B62</f>
        <v>3132580</v>
      </c>
      <c r="C33" s="2">
        <f>C62</f>
        <v>3540860</v>
      </c>
      <c r="D33" s="2">
        <f>D62</f>
        <v>4399450</v>
      </c>
      <c r="E33" s="2">
        <f>E62</f>
        <v>5899450</v>
      </c>
    </row>
    <row r="34" spans="1:5" ht="15.75" thickBot="1">
      <c r="A34" s="127" t="s">
        <v>23</v>
      </c>
      <c r="B34" s="2">
        <f>B33/B32</f>
        <v>1905.4622871046229</v>
      </c>
      <c r="C34" s="2">
        <f>C33/C32</f>
        <v>2153.8077858880779</v>
      </c>
      <c r="D34" s="2">
        <f>D33/D32</f>
        <v>2676.0644768856446</v>
      </c>
      <c r="E34" s="2">
        <f>E33/E32</f>
        <v>3588.4732360097323</v>
      </c>
    </row>
    <row r="35" spans="1:5" ht="15.75" thickBot="1">
      <c r="A35" s="127" t="s">
        <v>16</v>
      </c>
      <c r="B35" s="268" t="s">
        <v>22</v>
      </c>
      <c r="C35" s="3">
        <f>C32/B32-1</f>
        <v>0</v>
      </c>
      <c r="D35" s="3">
        <f t="shared" ref="D35:E37" si="0">D32/C32-1</f>
        <v>0</v>
      </c>
      <c r="E35" s="3">
        <f t="shared" si="0"/>
        <v>0</v>
      </c>
    </row>
    <row r="36" spans="1:5" ht="15.75" thickBot="1">
      <c r="A36" s="127" t="s">
        <v>17</v>
      </c>
      <c r="B36" s="268" t="s">
        <v>22</v>
      </c>
      <c r="C36" s="3">
        <f>C33/B33-1</f>
        <v>0.13033346315177896</v>
      </c>
      <c r="D36" s="3">
        <f t="shared" si="0"/>
        <v>0.24248064029642524</v>
      </c>
      <c r="E36" s="3">
        <f t="shared" si="0"/>
        <v>0.34095170987282497</v>
      </c>
    </row>
    <row r="37" spans="1:5" ht="15.75" thickBot="1">
      <c r="A37" s="127" t="s">
        <v>18</v>
      </c>
      <c r="B37" s="268" t="s">
        <v>22</v>
      </c>
      <c r="C37" s="3">
        <f>C34/B34-1</f>
        <v>0.13033346315177896</v>
      </c>
      <c r="D37" s="3">
        <f t="shared" si="0"/>
        <v>0.24248064029642502</v>
      </c>
      <c r="E37" s="3">
        <f t="shared" si="0"/>
        <v>0.34095170987282519</v>
      </c>
    </row>
    <row r="38" spans="1:5" ht="15.75" thickBot="1">
      <c r="A38" s="413" t="s">
        <v>31</v>
      </c>
      <c r="B38" s="414"/>
      <c r="C38" s="414"/>
      <c r="D38" s="414"/>
      <c r="E38" s="415"/>
    </row>
    <row r="39" spans="1:5" ht="12.75" customHeight="1">
      <c r="A39" s="416"/>
      <c r="B39" s="149">
        <v>2019</v>
      </c>
      <c r="C39" s="149">
        <v>2020</v>
      </c>
      <c r="D39" s="149">
        <v>2021</v>
      </c>
      <c r="E39" s="149">
        <v>2022</v>
      </c>
    </row>
    <row r="40" spans="1:5" ht="9" customHeight="1" thickBot="1">
      <c r="A40" s="417"/>
      <c r="B40" s="11" t="s">
        <v>5</v>
      </c>
      <c r="C40" s="11" t="s">
        <v>6</v>
      </c>
      <c r="D40" s="11" t="s">
        <v>6</v>
      </c>
      <c r="E40" s="11" t="s">
        <v>6</v>
      </c>
    </row>
    <row r="41" spans="1:5" ht="15.75" thickBot="1">
      <c r="A41" s="1" t="s">
        <v>0</v>
      </c>
      <c r="B41" s="4">
        <f>B42+B43</f>
        <v>815124</v>
      </c>
      <c r="C41" s="4">
        <f>C42+C43</f>
        <v>970000</v>
      </c>
      <c r="D41" s="4">
        <f>D42+D43</f>
        <v>970000</v>
      </c>
      <c r="E41" s="4">
        <f>E42+E43</f>
        <v>970000</v>
      </c>
    </row>
    <row r="42" spans="1:5" ht="15.75" thickBot="1">
      <c r="A42" s="5" t="s">
        <v>41</v>
      </c>
      <c r="B42" s="150">
        <v>815124</v>
      </c>
      <c r="C42" s="6">
        <v>970000</v>
      </c>
      <c r="D42" s="6">
        <v>970000</v>
      </c>
      <c r="E42" s="6">
        <v>970000</v>
      </c>
    </row>
    <row r="43" spans="1:5" ht="15.75" thickBot="1">
      <c r="A43" s="5" t="s">
        <v>42</v>
      </c>
      <c r="B43" s="6"/>
      <c r="C43" s="6"/>
      <c r="D43" s="6"/>
      <c r="E43" s="6"/>
    </row>
    <row r="44" spans="1:5" ht="24.75" thickBot="1">
      <c r="A44" s="1" t="s">
        <v>28</v>
      </c>
      <c r="B44" s="4">
        <f>B45+B46</f>
        <v>118866</v>
      </c>
      <c r="C44" s="4">
        <f>C45+C46</f>
        <v>160000</v>
      </c>
      <c r="D44" s="4">
        <f>D45+D46</f>
        <v>160000</v>
      </c>
      <c r="E44" s="4">
        <f>E45+E46</f>
        <v>160000</v>
      </c>
    </row>
    <row r="45" spans="1:5" ht="15.75" thickBot="1">
      <c r="A45" s="5" t="s">
        <v>41</v>
      </c>
      <c r="B45" s="150">
        <v>118866</v>
      </c>
      <c r="C45" s="4">
        <v>160000</v>
      </c>
      <c r="D45" s="4">
        <v>160000</v>
      </c>
      <c r="E45" s="4">
        <v>160000</v>
      </c>
    </row>
    <row r="46" spans="1:5" ht="15.75" thickBot="1">
      <c r="A46" s="5" t="s">
        <v>42</v>
      </c>
      <c r="B46" s="6"/>
      <c r="C46" s="4"/>
      <c r="D46" s="4"/>
      <c r="E46" s="4"/>
    </row>
    <row r="47" spans="1:5" ht="15.75" thickBot="1">
      <c r="A47" s="1" t="s">
        <v>1</v>
      </c>
      <c r="B47" s="6">
        <f>B48+B49</f>
        <v>2174590</v>
      </c>
      <c r="C47" s="4">
        <f>C48+C49</f>
        <v>2386860</v>
      </c>
      <c r="D47" s="4">
        <f>D48+D49</f>
        <v>3245450</v>
      </c>
      <c r="E47" s="4">
        <f>E48+E49</f>
        <v>4745450</v>
      </c>
    </row>
    <row r="48" spans="1:5" ht="15.75" thickBot="1">
      <c r="A48" s="5" t="s">
        <v>41</v>
      </c>
      <c r="B48" s="150">
        <v>2174590</v>
      </c>
      <c r="C48" s="35">
        <v>2386860</v>
      </c>
      <c r="D48" s="35">
        <v>3245450</v>
      </c>
      <c r="E48" s="35">
        <v>4745450</v>
      </c>
    </row>
    <row r="49" spans="1:5" ht="15.75" thickBot="1">
      <c r="A49" s="5" t="s">
        <v>42</v>
      </c>
      <c r="B49" s="6"/>
      <c r="C49" s="4"/>
      <c r="D49" s="4"/>
      <c r="E49" s="4"/>
    </row>
    <row r="50" spans="1:5" ht="15.75" thickBot="1">
      <c r="A50" s="1" t="s">
        <v>2</v>
      </c>
      <c r="B50" s="6"/>
      <c r="C50" s="4"/>
      <c r="D50" s="4"/>
      <c r="E50" s="4"/>
    </row>
    <row r="51" spans="1:5" ht="15.75" thickBot="1">
      <c r="A51" s="5" t="s">
        <v>41</v>
      </c>
      <c r="B51" s="6"/>
      <c r="C51" s="4"/>
      <c r="D51" s="4"/>
      <c r="E51" s="4"/>
    </row>
    <row r="52" spans="1:5" ht="15.75" thickBot="1">
      <c r="A52" s="5" t="s">
        <v>42</v>
      </c>
      <c r="B52" s="6"/>
      <c r="C52" s="4"/>
      <c r="D52" s="4"/>
      <c r="E52" s="4"/>
    </row>
    <row r="53" spans="1:5" ht="15.75" thickBot="1">
      <c r="A53" s="1" t="s">
        <v>24</v>
      </c>
      <c r="B53" s="6"/>
      <c r="C53" s="4"/>
      <c r="D53" s="4"/>
      <c r="E53" s="4"/>
    </row>
    <row r="54" spans="1:5" ht="15.75" thickBot="1">
      <c r="A54" s="5" t="s">
        <v>41</v>
      </c>
      <c r="B54" s="6"/>
      <c r="C54" s="4"/>
      <c r="D54" s="4"/>
      <c r="E54" s="4"/>
    </row>
    <row r="55" spans="1:5" ht="15.75" thickBot="1">
      <c r="A55" s="5" t="s">
        <v>42</v>
      </c>
      <c r="B55" s="6"/>
      <c r="C55" s="4"/>
      <c r="D55" s="4"/>
      <c r="E55" s="4"/>
    </row>
    <row r="56" spans="1:5" ht="15.75" thickBot="1">
      <c r="A56" s="1" t="s">
        <v>25</v>
      </c>
      <c r="B56" s="6">
        <f>B57+B58</f>
        <v>0</v>
      </c>
      <c r="C56" s="4">
        <f>C57+C58</f>
        <v>0</v>
      </c>
      <c r="D56" s="4">
        <f>D57+D58</f>
        <v>0</v>
      </c>
      <c r="E56" s="4">
        <f>E57+E58</f>
        <v>0</v>
      </c>
    </row>
    <row r="57" spans="1:5" ht="15.75" thickBot="1">
      <c r="A57" s="5" t="s">
        <v>41</v>
      </c>
      <c r="B57" s="150"/>
      <c r="C57" s="4">
        <v>0</v>
      </c>
      <c r="D57" s="151">
        <v>0</v>
      </c>
      <c r="E57" s="151">
        <v>0</v>
      </c>
    </row>
    <row r="58" spans="1:5" ht="15.75" thickBot="1">
      <c r="A58" s="5" t="s">
        <v>42</v>
      </c>
      <c r="B58" s="6"/>
      <c r="C58" s="4"/>
      <c r="D58" s="4"/>
      <c r="E58" s="4"/>
    </row>
    <row r="59" spans="1:5" ht="24.75" thickBot="1">
      <c r="A59" s="1" t="s">
        <v>3</v>
      </c>
      <c r="B59" s="6">
        <f>B60</f>
        <v>24000</v>
      </c>
      <c r="C59" s="6">
        <f>C60</f>
        <v>24000</v>
      </c>
      <c r="D59" s="6">
        <f>D60</f>
        <v>24000</v>
      </c>
      <c r="E59" s="6">
        <f>E60</f>
        <v>24000</v>
      </c>
    </row>
    <row r="60" spans="1:5" ht="15.75" thickBot="1">
      <c r="A60" s="5" t="s">
        <v>41</v>
      </c>
      <c r="B60" s="6">
        <v>24000</v>
      </c>
      <c r="C60" s="6">
        <v>24000</v>
      </c>
      <c r="D60" s="6">
        <v>24000</v>
      </c>
      <c r="E60" s="6">
        <v>24000</v>
      </c>
    </row>
    <row r="61" spans="1:5" ht="15.75" thickBot="1">
      <c r="A61" s="5" t="s">
        <v>42</v>
      </c>
      <c r="B61" s="6"/>
      <c r="C61" s="21"/>
      <c r="D61" s="20"/>
      <c r="E61" s="20"/>
    </row>
    <row r="62" spans="1:5" ht="15.75" thickBot="1">
      <c r="A62" s="13" t="s">
        <v>30</v>
      </c>
      <c r="B62" s="6">
        <f>B59+B56+B53+B50+B47+B44+B41</f>
        <v>3132580</v>
      </c>
      <c r="C62" s="6">
        <f>C59+C56+C53+C50+C47+C44+C41</f>
        <v>3540860</v>
      </c>
      <c r="D62" s="6">
        <f>D59+D56+D53+D50+D47+D44+D41</f>
        <v>4399450</v>
      </c>
      <c r="E62" s="6">
        <f>E59+E56+E53+E50+E47+E44+E41</f>
        <v>5899450</v>
      </c>
    </row>
    <row r="63" spans="1:5" ht="15.75" thickBot="1">
      <c r="A63" s="16" t="s">
        <v>32</v>
      </c>
      <c r="B63" s="17">
        <f>IF(B62-B33=0,0,"Error")</f>
        <v>0</v>
      </c>
      <c r="C63" s="17">
        <f>IF(C62-C33=0,0,"Error")</f>
        <v>0</v>
      </c>
      <c r="D63" s="17">
        <f>IF(D62-D33=0,0,"Error")</f>
        <v>0</v>
      </c>
      <c r="E63" s="17">
        <f>IF(E62-E33=0,0,"Error")</f>
        <v>0</v>
      </c>
    </row>
    <row r="64" spans="1:5" ht="23.25" hidden="1" customHeight="1">
      <c r="A64" s="152" t="s">
        <v>330</v>
      </c>
      <c r="B64" s="426" t="s">
        <v>331</v>
      </c>
      <c r="C64" s="426"/>
      <c r="D64" s="426"/>
      <c r="E64" s="427"/>
    </row>
    <row r="65" spans="1:5" ht="38.25" hidden="1" customHeight="1">
      <c r="A65" s="127" t="s">
        <v>9</v>
      </c>
      <c r="B65" s="538" t="s">
        <v>332</v>
      </c>
      <c r="C65" s="539"/>
      <c r="D65" s="539"/>
      <c r="E65" s="540"/>
    </row>
    <row r="66" spans="1:5" ht="15.75" hidden="1" thickBot="1">
      <c r="A66" s="127" t="s">
        <v>14</v>
      </c>
      <c r="B66" s="581" t="s">
        <v>106</v>
      </c>
      <c r="C66" s="582"/>
      <c r="D66" s="582"/>
      <c r="E66" s="583"/>
    </row>
    <row r="67" spans="1:5" ht="12.75" hidden="1" customHeight="1">
      <c r="A67" s="416"/>
      <c r="B67" s="149">
        <v>2018</v>
      </c>
      <c r="C67" s="149">
        <v>2019</v>
      </c>
      <c r="D67" s="149">
        <v>2020</v>
      </c>
      <c r="E67" s="149">
        <v>2021</v>
      </c>
    </row>
    <row r="68" spans="1:5" ht="9" hidden="1" customHeight="1">
      <c r="A68" s="417"/>
      <c r="B68" s="11" t="s">
        <v>5</v>
      </c>
      <c r="C68" s="11" t="s">
        <v>6</v>
      </c>
      <c r="D68" s="11" t="s">
        <v>6</v>
      </c>
      <c r="E68" s="11" t="s">
        <v>6</v>
      </c>
    </row>
    <row r="69" spans="1:5" ht="15.75" hidden="1" thickBot="1">
      <c r="A69" s="127" t="s">
        <v>8</v>
      </c>
      <c r="B69" s="127"/>
      <c r="C69" s="127"/>
      <c r="D69" s="127"/>
      <c r="E69" s="127"/>
    </row>
    <row r="70" spans="1:5" ht="15.75" hidden="1" thickBot="1">
      <c r="A70" s="127" t="s">
        <v>15</v>
      </c>
      <c r="B70" s="2">
        <f>B99</f>
        <v>0</v>
      </c>
      <c r="C70" s="2">
        <f>C99</f>
        <v>0</v>
      </c>
      <c r="D70" s="2">
        <f>D99</f>
        <v>0</v>
      </c>
      <c r="E70" s="2">
        <f>E99</f>
        <v>0</v>
      </c>
    </row>
    <row r="71" spans="1:5" ht="15.75" hidden="1" thickBot="1">
      <c r="A71" s="127" t="s">
        <v>23</v>
      </c>
      <c r="B71" s="2" t="e">
        <f>B70/B69</f>
        <v>#DIV/0!</v>
      </c>
      <c r="C71" s="2" t="e">
        <f>C70/C69</f>
        <v>#DIV/0!</v>
      </c>
      <c r="D71" s="2" t="e">
        <f>D70/D69</f>
        <v>#DIV/0!</v>
      </c>
      <c r="E71" s="2" t="e">
        <f>E70/E69</f>
        <v>#DIV/0!</v>
      </c>
    </row>
    <row r="72" spans="1:5" ht="15.75" hidden="1" thickBot="1">
      <c r="A72" s="127" t="s">
        <v>16</v>
      </c>
      <c r="B72" s="268"/>
      <c r="C72" s="3" t="e">
        <f t="shared" ref="C72:E74" si="1">C69/B69-1</f>
        <v>#DIV/0!</v>
      </c>
      <c r="D72" s="3" t="e">
        <f t="shared" si="1"/>
        <v>#DIV/0!</v>
      </c>
      <c r="E72" s="3" t="e">
        <f t="shared" si="1"/>
        <v>#DIV/0!</v>
      </c>
    </row>
    <row r="73" spans="1:5" ht="15.75" hidden="1" thickBot="1">
      <c r="A73" s="127" t="s">
        <v>17</v>
      </c>
      <c r="B73" s="268"/>
      <c r="C73" s="3" t="e">
        <f t="shared" si="1"/>
        <v>#DIV/0!</v>
      </c>
      <c r="D73" s="3" t="e">
        <f t="shared" si="1"/>
        <v>#DIV/0!</v>
      </c>
      <c r="E73" s="3" t="e">
        <f t="shared" si="1"/>
        <v>#DIV/0!</v>
      </c>
    </row>
    <row r="74" spans="1:5" ht="15.75" hidden="1" thickBot="1">
      <c r="A74" s="127" t="s">
        <v>18</v>
      </c>
      <c r="B74" s="268"/>
      <c r="C74" s="3" t="e">
        <f t="shared" si="1"/>
        <v>#DIV/0!</v>
      </c>
      <c r="D74" s="3" t="e">
        <f t="shared" si="1"/>
        <v>#DIV/0!</v>
      </c>
      <c r="E74" s="3" t="e">
        <f t="shared" si="1"/>
        <v>#DIV/0!</v>
      </c>
    </row>
    <row r="75" spans="1:5" ht="24.75" hidden="1" customHeight="1">
      <c r="A75" s="413" t="s">
        <v>333</v>
      </c>
      <c r="B75" s="414"/>
      <c r="C75" s="414"/>
      <c r="D75" s="414"/>
      <c r="E75" s="415"/>
    </row>
    <row r="76" spans="1:5" ht="12.75" hidden="1" customHeight="1">
      <c r="A76" s="416"/>
      <c r="B76" s="149">
        <v>2018</v>
      </c>
      <c r="C76" s="149">
        <v>2019</v>
      </c>
      <c r="D76" s="149">
        <v>2020</v>
      </c>
      <c r="E76" s="149">
        <v>2021</v>
      </c>
    </row>
    <row r="77" spans="1:5" ht="9" hidden="1" customHeight="1">
      <c r="A77" s="417"/>
      <c r="B77" s="11" t="s">
        <v>5</v>
      </c>
      <c r="C77" s="11" t="s">
        <v>6</v>
      </c>
      <c r="D77" s="11" t="s">
        <v>6</v>
      </c>
      <c r="E77" s="11" t="s">
        <v>6</v>
      </c>
    </row>
    <row r="78" spans="1:5" ht="24.75" hidden="1" customHeight="1">
      <c r="A78" s="1" t="s">
        <v>0</v>
      </c>
      <c r="B78" s="4"/>
      <c r="C78" s="4"/>
      <c r="D78" s="4"/>
      <c r="E78" s="4"/>
    </row>
    <row r="79" spans="1:5" ht="38.25" hidden="1" customHeight="1">
      <c r="A79" s="5" t="s">
        <v>41</v>
      </c>
      <c r="B79" s="6"/>
      <c r="C79" s="7"/>
      <c r="D79" s="7"/>
      <c r="E79" s="7"/>
    </row>
    <row r="80" spans="1:5" ht="24.75" hidden="1" customHeight="1">
      <c r="A80" s="5" t="s">
        <v>42</v>
      </c>
      <c r="B80" s="6"/>
      <c r="C80" s="7"/>
      <c r="D80" s="7"/>
      <c r="E80" s="7"/>
    </row>
    <row r="81" spans="1:5" ht="24.75" hidden="1" customHeight="1">
      <c r="A81" s="1" t="s">
        <v>28</v>
      </c>
      <c r="B81" s="4"/>
      <c r="C81" s="4"/>
      <c r="D81" s="4"/>
      <c r="E81" s="4"/>
    </row>
    <row r="82" spans="1:5" ht="15.75" hidden="1" thickBot="1">
      <c r="A82" s="5" t="s">
        <v>41</v>
      </c>
      <c r="B82" s="6"/>
      <c r="C82" s="4"/>
      <c r="D82" s="4"/>
      <c r="E82" s="4"/>
    </row>
    <row r="83" spans="1:5" ht="15.75" hidden="1" thickBot="1">
      <c r="A83" s="5" t="s">
        <v>42</v>
      </c>
      <c r="B83" s="6"/>
      <c r="C83" s="4"/>
      <c r="D83" s="4"/>
      <c r="E83" s="4"/>
    </row>
    <row r="84" spans="1:5" ht="24.75" hidden="1" customHeight="1">
      <c r="A84" s="1" t="s">
        <v>1</v>
      </c>
      <c r="B84" s="6">
        <v>0</v>
      </c>
      <c r="C84" s="4">
        <v>0</v>
      </c>
      <c r="D84" s="4">
        <v>0</v>
      </c>
      <c r="E84" s="4">
        <v>0</v>
      </c>
    </row>
    <row r="85" spans="1:5" ht="15.75" hidden="1" thickBot="1">
      <c r="A85" s="5" t="s">
        <v>41</v>
      </c>
      <c r="B85" s="6"/>
      <c r="C85" s="4"/>
      <c r="D85" s="4"/>
      <c r="E85" s="4"/>
    </row>
    <row r="86" spans="1:5" ht="15.75" hidden="1" thickBot="1">
      <c r="A86" s="5" t="s">
        <v>42</v>
      </c>
      <c r="B86" s="6"/>
      <c r="C86" s="4"/>
      <c r="D86" s="4"/>
      <c r="E86" s="4"/>
    </row>
    <row r="87" spans="1:5" ht="15.75" hidden="1" thickBot="1">
      <c r="A87" s="1" t="s">
        <v>2</v>
      </c>
      <c r="B87" s="6"/>
      <c r="C87" s="4"/>
      <c r="D87" s="4"/>
      <c r="E87" s="4"/>
    </row>
    <row r="88" spans="1:5" ht="15.75" hidden="1" thickBot="1">
      <c r="A88" s="5" t="s">
        <v>41</v>
      </c>
      <c r="B88" s="6"/>
      <c r="C88" s="4"/>
      <c r="D88" s="4"/>
      <c r="E88" s="4"/>
    </row>
    <row r="89" spans="1:5" ht="15.75" hidden="1" thickBot="1">
      <c r="A89" s="5" t="s">
        <v>42</v>
      </c>
      <c r="B89" s="6"/>
      <c r="C89" s="4"/>
      <c r="D89" s="4"/>
      <c r="E89" s="4"/>
    </row>
    <row r="90" spans="1:5" ht="15.75" hidden="1" thickBot="1">
      <c r="A90" s="1" t="s">
        <v>24</v>
      </c>
      <c r="B90" s="6"/>
      <c r="C90" s="4"/>
      <c r="D90" s="4"/>
      <c r="E90" s="4"/>
    </row>
    <row r="91" spans="1:5" ht="15.75" hidden="1" thickBot="1">
      <c r="A91" s="5" t="s">
        <v>41</v>
      </c>
      <c r="B91" s="6"/>
      <c r="C91" s="4"/>
      <c r="D91" s="4"/>
      <c r="E91" s="4"/>
    </row>
    <row r="92" spans="1:5" ht="15.75" hidden="1" thickBot="1">
      <c r="A92" s="5" t="s">
        <v>42</v>
      </c>
      <c r="B92" s="6"/>
      <c r="C92" s="4"/>
      <c r="D92" s="4"/>
      <c r="E92" s="4"/>
    </row>
    <row r="93" spans="1:5" ht="15.75" hidden="1" thickBot="1">
      <c r="A93" s="1" t="s">
        <v>25</v>
      </c>
      <c r="B93" s="6"/>
      <c r="C93" s="4"/>
      <c r="D93" s="4"/>
      <c r="E93" s="4"/>
    </row>
    <row r="94" spans="1:5" ht="15.75" hidden="1" thickBot="1">
      <c r="A94" s="5" t="s">
        <v>41</v>
      </c>
      <c r="B94" s="6"/>
      <c r="C94" s="4"/>
      <c r="D94" s="4"/>
      <c r="E94" s="4"/>
    </row>
    <row r="95" spans="1:5" ht="15.75" hidden="1" thickBot="1">
      <c r="A95" s="5" t="s">
        <v>42</v>
      </c>
      <c r="B95" s="6"/>
      <c r="C95" s="4"/>
      <c r="D95" s="4"/>
      <c r="E95" s="4"/>
    </row>
    <row r="96" spans="1:5" ht="24.75" hidden="1" thickBot="1">
      <c r="A96" s="1" t="s">
        <v>3</v>
      </c>
      <c r="B96" s="6"/>
      <c r="C96" s="4"/>
      <c r="D96" s="4"/>
      <c r="E96" s="4"/>
    </row>
    <row r="97" spans="1:5" ht="15.75" hidden="1" thickBot="1">
      <c r="A97" s="5" t="s">
        <v>41</v>
      </c>
      <c r="B97" s="6"/>
      <c r="C97" s="4"/>
      <c r="D97" s="4"/>
      <c r="E97" s="4"/>
    </row>
    <row r="98" spans="1:5" ht="15.75" hidden="1" thickBot="1">
      <c r="A98" s="5" t="s">
        <v>42</v>
      </c>
      <c r="B98" s="6"/>
      <c r="C98" s="4"/>
      <c r="D98" s="4"/>
      <c r="E98" s="4"/>
    </row>
    <row r="99" spans="1:5" ht="15.75" hidden="1" thickBot="1">
      <c r="A99" s="15" t="s">
        <v>334</v>
      </c>
      <c r="B99" s="6">
        <f>B96+B93+B90+B87+B84+B81+B78</f>
        <v>0</v>
      </c>
      <c r="C99" s="6">
        <f>C96+C93+C90+C87+C84+C81+C78</f>
        <v>0</v>
      </c>
      <c r="D99" s="6">
        <f>D96+D93+D90+D87+D84+D81+D78</f>
        <v>0</v>
      </c>
      <c r="E99" s="6">
        <f>E96+E93+E90+E87+E84+E81+E78</f>
        <v>0</v>
      </c>
    </row>
    <row r="100" spans="1:5" ht="17.25" hidden="1" customHeight="1">
      <c r="A100" s="16" t="s">
        <v>32</v>
      </c>
      <c r="B100" s="17">
        <f>IF(B99-B70=0,0,"Error")</f>
        <v>0</v>
      </c>
      <c r="C100" s="17">
        <f>IF(C99-C70=0,0,"Error")</f>
        <v>0</v>
      </c>
      <c r="D100" s="17">
        <f>IF(D99-D70=0,0,"Error")</f>
        <v>0</v>
      </c>
      <c r="E100" s="17">
        <f>IF(E99-E70=0,0,"Error")</f>
        <v>0</v>
      </c>
    </row>
    <row r="101" spans="1:5" ht="15.75" thickBot="1">
      <c r="A101" s="27" t="s">
        <v>45</v>
      </c>
      <c r="B101" s="584" t="s">
        <v>110</v>
      </c>
      <c r="C101" s="585"/>
      <c r="D101" s="585"/>
      <c r="E101" s="586"/>
    </row>
    <row r="102" spans="1:5" ht="89.25" customHeight="1" thickBot="1">
      <c r="A102" s="127" t="s">
        <v>9</v>
      </c>
      <c r="B102" s="587" t="s">
        <v>109</v>
      </c>
      <c r="C102" s="588"/>
      <c r="D102" s="588"/>
      <c r="E102" s="589"/>
    </row>
    <row r="103" spans="1:5" ht="15.75" thickBot="1">
      <c r="A103" s="127" t="s">
        <v>14</v>
      </c>
      <c r="B103" s="581" t="s">
        <v>106</v>
      </c>
      <c r="C103" s="582"/>
      <c r="D103" s="582"/>
      <c r="E103" s="583"/>
    </row>
    <row r="104" spans="1:5" ht="12.75" customHeight="1">
      <c r="A104" s="416"/>
      <c r="B104" s="149">
        <v>2019</v>
      </c>
      <c r="C104" s="149">
        <v>2020</v>
      </c>
      <c r="D104" s="149">
        <v>2021</v>
      </c>
      <c r="E104" s="149">
        <v>2022</v>
      </c>
    </row>
    <row r="105" spans="1:5" ht="9" customHeight="1" thickBot="1">
      <c r="A105" s="417"/>
      <c r="B105" s="11" t="s">
        <v>5</v>
      </c>
      <c r="C105" s="11" t="s">
        <v>6</v>
      </c>
      <c r="D105" s="11" t="s">
        <v>6</v>
      </c>
      <c r="E105" s="11" t="s">
        <v>6</v>
      </c>
    </row>
    <row r="106" spans="1:5" ht="15.75" thickBot="1">
      <c r="A106" s="127" t="s">
        <v>8</v>
      </c>
      <c r="B106" s="22">
        <v>69</v>
      </c>
      <c r="C106" s="22">
        <v>69</v>
      </c>
      <c r="D106" s="22">
        <v>69</v>
      </c>
      <c r="E106" s="22">
        <v>69</v>
      </c>
    </row>
    <row r="107" spans="1:5" ht="15.75" thickBot="1">
      <c r="A107" s="127" t="s">
        <v>15</v>
      </c>
      <c r="B107" s="2">
        <f>B136</f>
        <v>68200</v>
      </c>
      <c r="C107" s="2">
        <f>C136</f>
        <v>72800</v>
      </c>
      <c r="D107" s="2">
        <f>D136</f>
        <v>72800</v>
      </c>
      <c r="E107" s="2">
        <f>E136</f>
        <v>72800</v>
      </c>
    </row>
    <row r="108" spans="1:5" ht="15.75" thickBot="1">
      <c r="A108" s="127" t="s">
        <v>23</v>
      </c>
      <c r="B108" s="2">
        <f>B107/B106</f>
        <v>988.40579710144925</v>
      </c>
      <c r="C108" s="2">
        <f>C107/C106</f>
        <v>1055.072463768116</v>
      </c>
      <c r="D108" s="2">
        <f>D107/D106</f>
        <v>1055.072463768116</v>
      </c>
      <c r="E108" s="2">
        <f>E107/E106</f>
        <v>1055.072463768116</v>
      </c>
    </row>
    <row r="109" spans="1:5" ht="15.75" thickBot="1">
      <c r="A109" s="127" t="s">
        <v>16</v>
      </c>
      <c r="B109" s="268"/>
      <c r="C109" s="3">
        <f t="shared" ref="C109:E111" si="2">C106/B106-1</f>
        <v>0</v>
      </c>
      <c r="D109" s="3">
        <f t="shared" si="2"/>
        <v>0</v>
      </c>
      <c r="E109" s="3">
        <f t="shared" si="2"/>
        <v>0</v>
      </c>
    </row>
    <row r="110" spans="1:5" ht="15.75" thickBot="1">
      <c r="A110" s="127" t="s">
        <v>17</v>
      </c>
      <c r="B110" s="268"/>
      <c r="C110" s="3">
        <f t="shared" si="2"/>
        <v>6.7448680351906098E-2</v>
      </c>
      <c r="D110" s="3">
        <f t="shared" si="2"/>
        <v>0</v>
      </c>
      <c r="E110" s="3">
        <f t="shared" si="2"/>
        <v>0</v>
      </c>
    </row>
    <row r="111" spans="1:5" ht="15.75" thickBot="1">
      <c r="A111" s="127" t="s">
        <v>18</v>
      </c>
      <c r="B111" s="268"/>
      <c r="C111" s="3">
        <f t="shared" si="2"/>
        <v>6.744868035190632E-2</v>
      </c>
      <c r="D111" s="3">
        <f t="shared" si="2"/>
        <v>0</v>
      </c>
      <c r="E111" s="3">
        <f t="shared" si="2"/>
        <v>0</v>
      </c>
    </row>
    <row r="112" spans="1:5" ht="24.75" customHeight="1" thickBot="1">
      <c r="A112" s="413" t="s">
        <v>60</v>
      </c>
      <c r="B112" s="414"/>
      <c r="C112" s="414"/>
      <c r="D112" s="414"/>
      <c r="E112" s="415"/>
    </row>
    <row r="113" spans="1:5" ht="12.75" customHeight="1">
      <c r="A113" s="416"/>
      <c r="B113" s="149">
        <v>2019</v>
      </c>
      <c r="C113" s="149">
        <v>2020</v>
      </c>
      <c r="D113" s="149">
        <v>2021</v>
      </c>
      <c r="E113" s="149">
        <v>2022</v>
      </c>
    </row>
    <row r="114" spans="1:5" ht="9" customHeight="1" thickBot="1">
      <c r="A114" s="417"/>
      <c r="B114" s="11" t="s">
        <v>5</v>
      </c>
      <c r="C114" s="11" t="s">
        <v>6</v>
      </c>
      <c r="D114" s="11" t="s">
        <v>6</v>
      </c>
      <c r="E114" s="11" t="s">
        <v>6</v>
      </c>
    </row>
    <row r="115" spans="1:5" ht="24.75" customHeight="1" thickBot="1">
      <c r="A115" s="1" t="s">
        <v>0</v>
      </c>
      <c r="B115" s="4">
        <f>B116</f>
        <v>48500</v>
      </c>
      <c r="C115" s="4">
        <f>C116</f>
        <v>52000</v>
      </c>
      <c r="D115" s="4">
        <f>D116</f>
        <v>52000</v>
      </c>
      <c r="E115" s="4">
        <f>E116</f>
        <v>52000</v>
      </c>
    </row>
    <row r="116" spans="1:5" ht="15.75" thickBot="1">
      <c r="A116" s="5" t="s">
        <v>41</v>
      </c>
      <c r="B116" s="6">
        <v>48500</v>
      </c>
      <c r="C116" s="153">
        <v>52000</v>
      </c>
      <c r="D116" s="153">
        <v>52000</v>
      </c>
      <c r="E116" s="153">
        <v>52000</v>
      </c>
    </row>
    <row r="117" spans="1:5" ht="15.75" thickBot="1">
      <c r="A117" s="5" t="s">
        <v>42</v>
      </c>
      <c r="B117" s="6"/>
      <c r="C117" s="7"/>
      <c r="D117" s="7"/>
      <c r="E117" s="7"/>
    </row>
    <row r="118" spans="1:5" ht="24.75" customHeight="1" thickBot="1">
      <c r="A118" s="1" t="s">
        <v>28</v>
      </c>
      <c r="B118" s="4">
        <f>B119</f>
        <v>8000</v>
      </c>
      <c r="C118" s="4">
        <f>C119</f>
        <v>8700</v>
      </c>
      <c r="D118" s="4">
        <f>D119</f>
        <v>8700</v>
      </c>
      <c r="E118" s="4">
        <f>E119</f>
        <v>8700</v>
      </c>
    </row>
    <row r="119" spans="1:5" ht="15.75" thickBot="1">
      <c r="A119" s="5" t="s">
        <v>41</v>
      </c>
      <c r="B119" s="6">
        <v>8000</v>
      </c>
      <c r="C119" s="4">
        <v>8700</v>
      </c>
      <c r="D119" s="4">
        <v>8700</v>
      </c>
      <c r="E119" s="4">
        <v>8700</v>
      </c>
    </row>
    <row r="120" spans="1:5" ht="15.75" thickBot="1">
      <c r="A120" s="5" t="s">
        <v>42</v>
      </c>
      <c r="B120" s="6"/>
      <c r="C120" s="4"/>
      <c r="D120" s="4"/>
      <c r="E120" s="4"/>
    </row>
    <row r="121" spans="1:5" ht="24.75" customHeight="1" thickBot="1">
      <c r="A121" s="1" t="s">
        <v>1</v>
      </c>
      <c r="B121" s="23">
        <f>B122</f>
        <v>11500</v>
      </c>
      <c r="C121" s="23">
        <f>C122</f>
        <v>11800</v>
      </c>
      <c r="D121" s="23">
        <f>D122</f>
        <v>11800</v>
      </c>
      <c r="E121" s="23">
        <f>E122</f>
        <v>11800</v>
      </c>
    </row>
    <row r="122" spans="1:5" ht="15.75" thickBot="1">
      <c r="A122" s="5" t="s">
        <v>41</v>
      </c>
      <c r="B122" s="6">
        <v>11500</v>
      </c>
      <c r="C122" s="4">
        <v>11800</v>
      </c>
      <c r="D122" s="4">
        <v>11800</v>
      </c>
      <c r="E122" s="4">
        <v>11800</v>
      </c>
    </row>
    <row r="123" spans="1:5" ht="15.75" thickBot="1">
      <c r="A123" s="5" t="s">
        <v>42</v>
      </c>
      <c r="B123" s="6"/>
      <c r="C123" s="4"/>
      <c r="D123" s="4"/>
      <c r="E123" s="4"/>
    </row>
    <row r="124" spans="1:5" ht="15.75" thickBot="1">
      <c r="A124" s="1" t="s">
        <v>2</v>
      </c>
      <c r="B124" s="6"/>
      <c r="C124" s="4"/>
      <c r="D124" s="4"/>
      <c r="E124" s="4"/>
    </row>
    <row r="125" spans="1:5" ht="15.75" thickBot="1">
      <c r="A125" s="5" t="s">
        <v>41</v>
      </c>
      <c r="B125" s="6"/>
      <c r="C125" s="4"/>
      <c r="D125" s="4"/>
      <c r="E125" s="4"/>
    </row>
    <row r="126" spans="1:5" ht="15.75" thickBot="1">
      <c r="A126" s="5" t="s">
        <v>42</v>
      </c>
      <c r="B126" s="6"/>
      <c r="C126" s="4"/>
      <c r="D126" s="4"/>
      <c r="E126" s="4"/>
    </row>
    <row r="127" spans="1:5" ht="15.75" thickBot="1">
      <c r="A127" s="1" t="s">
        <v>24</v>
      </c>
      <c r="B127" s="6"/>
      <c r="C127" s="4"/>
      <c r="D127" s="4"/>
      <c r="E127" s="4"/>
    </row>
    <row r="128" spans="1:5" ht="15.75" thickBot="1">
      <c r="A128" s="5" t="s">
        <v>41</v>
      </c>
      <c r="B128" s="6"/>
      <c r="C128" s="4"/>
      <c r="D128" s="4"/>
      <c r="E128" s="4"/>
    </row>
    <row r="129" spans="1:5" ht="15" customHeight="1" thickBot="1">
      <c r="A129" s="5" t="s">
        <v>42</v>
      </c>
      <c r="B129" s="6"/>
      <c r="C129" s="4"/>
      <c r="D129" s="4"/>
      <c r="E129" s="4"/>
    </row>
    <row r="130" spans="1:5" ht="15.75" thickBot="1">
      <c r="A130" s="1" t="s">
        <v>25</v>
      </c>
      <c r="B130" s="6">
        <v>0</v>
      </c>
      <c r="C130" s="4">
        <v>0</v>
      </c>
      <c r="D130" s="4">
        <v>0</v>
      </c>
      <c r="E130" s="4">
        <v>0</v>
      </c>
    </row>
    <row r="131" spans="1:5" ht="15.75" thickBot="1">
      <c r="A131" s="5" t="s">
        <v>41</v>
      </c>
      <c r="B131" s="6"/>
      <c r="C131" s="4"/>
      <c r="D131" s="4"/>
      <c r="E131" s="4"/>
    </row>
    <row r="132" spans="1:5" ht="15.75" thickBot="1">
      <c r="A132" s="5" t="s">
        <v>42</v>
      </c>
      <c r="B132" s="6"/>
      <c r="C132" s="4"/>
      <c r="D132" s="4"/>
      <c r="E132" s="4"/>
    </row>
    <row r="133" spans="1:5" ht="24.75" thickBot="1">
      <c r="A133" s="1" t="s">
        <v>3</v>
      </c>
      <c r="B133" s="6">
        <f>B134</f>
        <v>200</v>
      </c>
      <c r="C133" s="6">
        <f>C134</f>
        <v>300</v>
      </c>
      <c r="D133" s="6">
        <f t="shared" ref="D133:E133" si="3">D134</f>
        <v>300</v>
      </c>
      <c r="E133" s="6">
        <f t="shared" si="3"/>
        <v>300</v>
      </c>
    </row>
    <row r="134" spans="1:5" ht="15.75" thickBot="1">
      <c r="A134" s="5" t="s">
        <v>41</v>
      </c>
      <c r="B134" s="6">
        <v>200</v>
      </c>
      <c r="C134" s="6">
        <v>300</v>
      </c>
      <c r="D134" s="6">
        <v>300</v>
      </c>
      <c r="E134" s="6">
        <v>300</v>
      </c>
    </row>
    <row r="135" spans="1:5" ht="15.75" thickBot="1">
      <c r="A135" s="5" t="s">
        <v>42</v>
      </c>
      <c r="B135" s="6"/>
      <c r="C135" s="4"/>
      <c r="D135" s="4"/>
      <c r="E135" s="4"/>
    </row>
    <row r="136" spans="1:5" ht="15.75" thickBot="1">
      <c r="A136" s="15" t="s">
        <v>61</v>
      </c>
      <c r="B136" s="6">
        <f>B133+B130+B127+B124+B121+B118+B115</f>
        <v>68200</v>
      </c>
      <c r="C136" s="6">
        <f>C133+C130+C127+C124+C121+C118+C115</f>
        <v>72800</v>
      </c>
      <c r="D136" s="6">
        <f>D133+D130+D127+D124+D121+D118+D115</f>
        <v>72800</v>
      </c>
      <c r="E136" s="6">
        <f>E133+E130+E127+E124+E121+E118+E115</f>
        <v>72800</v>
      </c>
    </row>
    <row r="137" spans="1:5" ht="17.25" customHeight="1" thickBot="1">
      <c r="A137" s="16" t="s">
        <v>32</v>
      </c>
      <c r="B137" s="17">
        <f>IF(B136-B107=0,0,"Error")</f>
        <v>0</v>
      </c>
      <c r="C137" s="17">
        <f>IF(C136-C107=0,0,"Error")</f>
        <v>0</v>
      </c>
      <c r="D137" s="17">
        <f>IF(D136-D107=0,0,"Error")</f>
        <v>0</v>
      </c>
      <c r="E137" s="17">
        <f>IF(E136-E107=0,0,"Error")</f>
        <v>0</v>
      </c>
    </row>
    <row r="138" spans="1:5" ht="24.75" customHeight="1" thickBot="1">
      <c r="A138" s="32" t="s">
        <v>55</v>
      </c>
      <c r="B138" s="420" t="s">
        <v>335</v>
      </c>
      <c r="C138" s="421"/>
      <c r="D138" s="421"/>
      <c r="E138" s="422"/>
    </row>
    <row r="139" spans="1:5" ht="32.25" customHeight="1" thickBot="1">
      <c r="A139" s="127" t="s">
        <v>9</v>
      </c>
      <c r="B139" s="547" t="s">
        <v>336</v>
      </c>
      <c r="C139" s="548"/>
      <c r="D139" s="548"/>
      <c r="E139" s="549"/>
    </row>
    <row r="140" spans="1:5" ht="15.75" thickBot="1">
      <c r="A140" s="127" t="s">
        <v>14</v>
      </c>
      <c r="B140" s="581" t="s">
        <v>337</v>
      </c>
      <c r="C140" s="582"/>
      <c r="D140" s="582"/>
      <c r="E140" s="583"/>
    </row>
    <row r="141" spans="1:5" ht="12.75" customHeight="1">
      <c r="A141" s="416"/>
      <c r="B141" s="149">
        <v>2019</v>
      </c>
      <c r="C141" s="149">
        <v>2020</v>
      </c>
      <c r="D141" s="149">
        <v>2021</v>
      </c>
      <c r="E141" s="149">
        <v>2022</v>
      </c>
    </row>
    <row r="142" spans="1:5" ht="9" customHeight="1" thickBot="1">
      <c r="A142" s="417"/>
      <c r="B142" s="11" t="s">
        <v>5</v>
      </c>
      <c r="C142" s="11" t="s">
        <v>6</v>
      </c>
      <c r="D142" s="11" t="s">
        <v>6</v>
      </c>
      <c r="E142" s="11" t="s">
        <v>6</v>
      </c>
    </row>
    <row r="143" spans="1:5" ht="15.75" thickBot="1">
      <c r="A143" s="127" t="s">
        <v>8</v>
      </c>
      <c r="B143" s="132">
        <v>130</v>
      </c>
      <c r="C143" s="132">
        <v>130</v>
      </c>
      <c r="D143" s="132">
        <v>130</v>
      </c>
      <c r="E143" s="2">
        <v>130</v>
      </c>
    </row>
    <row r="144" spans="1:5" ht="15.75" thickBot="1">
      <c r="A144" s="127" t="s">
        <v>15</v>
      </c>
      <c r="B144" s="2">
        <f>B173</f>
        <v>27100</v>
      </c>
      <c r="C144" s="2">
        <f>C173</f>
        <v>27300</v>
      </c>
      <c r="D144" s="2">
        <f>D173</f>
        <v>27300</v>
      </c>
      <c r="E144" s="2">
        <f>E173</f>
        <v>27300</v>
      </c>
    </row>
    <row r="145" spans="1:5" ht="15.75" thickBot="1">
      <c r="A145" s="127" t="s">
        <v>23</v>
      </c>
      <c r="B145" s="2">
        <f>B144/B143</f>
        <v>208.46153846153845</v>
      </c>
      <c r="C145" s="2">
        <f>C144/C143</f>
        <v>210</v>
      </c>
      <c r="D145" s="2">
        <f>D144/D143</f>
        <v>210</v>
      </c>
      <c r="E145" s="2">
        <f>E144/E143</f>
        <v>210</v>
      </c>
    </row>
    <row r="146" spans="1:5" ht="15.75" thickBot="1">
      <c r="A146" s="127" t="s">
        <v>16</v>
      </c>
      <c r="B146" s="268" t="s">
        <v>22</v>
      </c>
      <c r="C146" s="3">
        <f t="shared" ref="C146:E148" si="4">C143/B143-1</f>
        <v>0</v>
      </c>
      <c r="D146" s="3">
        <f t="shared" si="4"/>
        <v>0</v>
      </c>
      <c r="E146" s="3">
        <f t="shared" si="4"/>
        <v>0</v>
      </c>
    </row>
    <row r="147" spans="1:5" ht="15.75" thickBot="1">
      <c r="A147" s="127" t="s">
        <v>17</v>
      </c>
      <c r="B147" s="268" t="s">
        <v>22</v>
      </c>
      <c r="C147" s="3">
        <f t="shared" si="4"/>
        <v>7.3800738007379074E-3</v>
      </c>
      <c r="D147" s="3">
        <f t="shared" si="4"/>
        <v>0</v>
      </c>
      <c r="E147" s="3">
        <f t="shared" si="4"/>
        <v>0</v>
      </c>
    </row>
    <row r="148" spans="1:5" ht="15.75" thickBot="1">
      <c r="A148" s="127" t="s">
        <v>18</v>
      </c>
      <c r="B148" s="268" t="s">
        <v>22</v>
      </c>
      <c r="C148" s="3">
        <f t="shared" si="4"/>
        <v>7.3800738007381295E-3</v>
      </c>
      <c r="D148" s="3">
        <f t="shared" si="4"/>
        <v>0</v>
      </c>
      <c r="E148" s="3">
        <f t="shared" si="4"/>
        <v>0</v>
      </c>
    </row>
    <row r="149" spans="1:5" ht="15.75" thickBot="1">
      <c r="A149" s="413" t="s">
        <v>338</v>
      </c>
      <c r="B149" s="414"/>
      <c r="C149" s="414"/>
      <c r="D149" s="414"/>
      <c r="E149" s="415"/>
    </row>
    <row r="150" spans="1:5" ht="12.75" customHeight="1">
      <c r="A150" s="416"/>
      <c r="B150" s="149">
        <v>2019</v>
      </c>
      <c r="C150" s="149">
        <v>2020</v>
      </c>
      <c r="D150" s="149">
        <v>2021</v>
      </c>
      <c r="E150" s="149">
        <v>2022</v>
      </c>
    </row>
    <row r="151" spans="1:5" ht="9" customHeight="1" thickBot="1">
      <c r="A151" s="417"/>
      <c r="B151" s="11" t="s">
        <v>5</v>
      </c>
      <c r="C151" s="11" t="s">
        <v>6</v>
      </c>
      <c r="D151" s="11" t="s">
        <v>6</v>
      </c>
      <c r="E151" s="11" t="s">
        <v>6</v>
      </c>
    </row>
    <row r="152" spans="1:5" ht="15.75" thickBot="1">
      <c r="A152" s="1" t="s">
        <v>0</v>
      </c>
      <c r="B152" s="4">
        <f>B153+B154</f>
        <v>21000</v>
      </c>
      <c r="C152" s="4">
        <f>C153+C154</f>
        <v>21000</v>
      </c>
      <c r="D152" s="4">
        <f>D153+D154</f>
        <v>21000</v>
      </c>
      <c r="E152" s="4">
        <f>E153+E154</f>
        <v>21000</v>
      </c>
    </row>
    <row r="153" spans="1:5" ht="15.75" thickBot="1">
      <c r="A153" s="5" t="s">
        <v>41</v>
      </c>
      <c r="B153" s="150">
        <v>21000</v>
      </c>
      <c r="C153" s="150">
        <v>21000</v>
      </c>
      <c r="D153" s="150">
        <v>21000</v>
      </c>
      <c r="E153" s="150">
        <v>21000</v>
      </c>
    </row>
    <row r="154" spans="1:5" ht="15.75" thickBot="1">
      <c r="A154" s="5" t="s">
        <v>42</v>
      </c>
      <c r="B154" s="6"/>
      <c r="C154" s="6"/>
      <c r="D154" s="6"/>
      <c r="E154" s="6"/>
    </row>
    <row r="155" spans="1:5" ht="24.75" thickBot="1">
      <c r="A155" s="1" t="s">
        <v>28</v>
      </c>
      <c r="B155" s="4">
        <f>B156+B157</f>
        <v>3500</v>
      </c>
      <c r="C155" s="4">
        <f>C156+C157</f>
        <v>3500</v>
      </c>
      <c r="D155" s="4">
        <f>D156+D157</f>
        <v>3500</v>
      </c>
      <c r="E155" s="4">
        <f>E156+E157</f>
        <v>3500</v>
      </c>
    </row>
    <row r="156" spans="1:5" ht="15.75" thickBot="1">
      <c r="A156" s="5" t="s">
        <v>41</v>
      </c>
      <c r="B156" s="150">
        <v>3500</v>
      </c>
      <c r="C156" s="150">
        <v>3500</v>
      </c>
      <c r="D156" s="150">
        <v>3500</v>
      </c>
      <c r="E156" s="150">
        <v>3500</v>
      </c>
    </row>
    <row r="157" spans="1:5" ht="15.75" thickBot="1">
      <c r="A157" s="5" t="s">
        <v>42</v>
      </c>
      <c r="B157" s="6"/>
      <c r="C157" s="4"/>
      <c r="D157" s="4"/>
      <c r="E157" s="4"/>
    </row>
    <row r="158" spans="1:5" ht="15.75" thickBot="1">
      <c r="A158" s="1" t="s">
        <v>1</v>
      </c>
      <c r="B158" s="6">
        <f>B159+B160</f>
        <v>2500</v>
      </c>
      <c r="C158" s="4">
        <f>C159+C160</f>
        <v>2800</v>
      </c>
      <c r="D158" s="4">
        <f>D159+D160</f>
        <v>2800</v>
      </c>
      <c r="E158" s="4">
        <f>E159+E160</f>
        <v>2800</v>
      </c>
    </row>
    <row r="159" spans="1:5" ht="15.75" thickBot="1">
      <c r="A159" s="5" t="s">
        <v>41</v>
      </c>
      <c r="B159" s="150">
        <v>2500</v>
      </c>
      <c r="C159" s="4">
        <v>2800</v>
      </c>
      <c r="D159" s="4">
        <v>2800</v>
      </c>
      <c r="E159" s="4">
        <v>2800</v>
      </c>
    </row>
    <row r="160" spans="1:5" ht="15.75" thickBot="1">
      <c r="A160" s="5" t="s">
        <v>42</v>
      </c>
      <c r="B160" s="6"/>
      <c r="C160" s="4"/>
      <c r="D160" s="4"/>
      <c r="E160" s="4"/>
    </row>
    <row r="161" spans="1:5" ht="15.75" thickBot="1">
      <c r="A161" s="1" t="s">
        <v>2</v>
      </c>
      <c r="B161" s="6"/>
      <c r="C161" s="4"/>
      <c r="D161" s="4"/>
      <c r="E161" s="4"/>
    </row>
    <row r="162" spans="1:5" ht="15.75" thickBot="1">
      <c r="A162" s="5" t="s">
        <v>41</v>
      </c>
      <c r="B162" s="6"/>
      <c r="C162" s="4"/>
      <c r="D162" s="4"/>
      <c r="E162" s="4"/>
    </row>
    <row r="163" spans="1:5" ht="15.75" thickBot="1">
      <c r="A163" s="5" t="s">
        <v>42</v>
      </c>
      <c r="B163" s="6"/>
      <c r="C163" s="4"/>
      <c r="D163" s="4"/>
      <c r="E163" s="4"/>
    </row>
    <row r="164" spans="1:5" ht="15.75" thickBot="1">
      <c r="A164" s="1" t="s">
        <v>24</v>
      </c>
      <c r="B164" s="6"/>
      <c r="C164" s="4"/>
      <c r="D164" s="4"/>
      <c r="E164" s="4"/>
    </row>
    <row r="165" spans="1:5" ht="15.75" thickBot="1">
      <c r="A165" s="5" t="s">
        <v>41</v>
      </c>
      <c r="B165" s="6"/>
      <c r="C165" s="4"/>
      <c r="D165" s="4"/>
      <c r="E165" s="4"/>
    </row>
    <row r="166" spans="1:5" ht="15.75" thickBot="1">
      <c r="A166" s="5" t="s">
        <v>42</v>
      </c>
      <c r="B166" s="6"/>
      <c r="C166" s="4"/>
      <c r="D166" s="4"/>
      <c r="E166" s="4"/>
    </row>
    <row r="167" spans="1:5" ht="15.75" thickBot="1">
      <c r="A167" s="1" t="s">
        <v>25</v>
      </c>
      <c r="B167" s="6">
        <f>B168+B169</f>
        <v>0</v>
      </c>
      <c r="C167" s="4">
        <f>C168+C169</f>
        <v>0</v>
      </c>
      <c r="D167" s="4">
        <f>D168+D169</f>
        <v>0</v>
      </c>
      <c r="E167" s="4">
        <f>E168+E169</f>
        <v>0</v>
      </c>
    </row>
    <row r="168" spans="1:5" ht="15.75" thickBot="1">
      <c r="A168" s="5" t="s">
        <v>41</v>
      </c>
      <c r="B168" s="150"/>
      <c r="C168" s="150"/>
      <c r="D168" s="150"/>
      <c r="E168" s="150"/>
    </row>
    <row r="169" spans="1:5" ht="15.75" thickBot="1">
      <c r="A169" s="5" t="s">
        <v>42</v>
      </c>
      <c r="B169" s="6"/>
      <c r="C169" s="4"/>
      <c r="D169" s="4"/>
      <c r="E169" s="4"/>
    </row>
    <row r="170" spans="1:5" ht="24.75" thickBot="1">
      <c r="A170" s="1" t="s">
        <v>3</v>
      </c>
      <c r="B170" s="6">
        <f>B171+B172</f>
        <v>100</v>
      </c>
      <c r="C170" s="6">
        <f>C171+C172</f>
        <v>0</v>
      </c>
      <c r="D170" s="6">
        <f>D171+D172</f>
        <v>0</v>
      </c>
      <c r="E170" s="6">
        <f>E171+E172</f>
        <v>0</v>
      </c>
    </row>
    <row r="171" spans="1:5" ht="15.75" thickBot="1">
      <c r="A171" s="5" t="s">
        <v>41</v>
      </c>
      <c r="B171" s="6">
        <v>100</v>
      </c>
      <c r="C171" s="6">
        <v>0</v>
      </c>
      <c r="D171" s="6">
        <v>0</v>
      </c>
      <c r="E171" s="6">
        <v>0</v>
      </c>
    </row>
    <row r="172" spans="1:5" ht="15.75" thickBot="1">
      <c r="A172" s="5" t="s">
        <v>42</v>
      </c>
      <c r="B172" s="6"/>
      <c r="C172" s="21"/>
      <c r="D172" s="20"/>
      <c r="E172" s="20"/>
    </row>
    <row r="173" spans="1:5" ht="15.75" thickBot="1">
      <c r="A173" s="13" t="s">
        <v>63</v>
      </c>
      <c r="B173" s="6">
        <f>B170+B167+B164+B161+B158+B155+B152</f>
        <v>27100</v>
      </c>
      <c r="C173" s="6">
        <f>C170+C167+C164+C161+C158+C155+C152</f>
        <v>27300</v>
      </c>
      <c r="D173" s="6">
        <f>D170+D167+D164+D161+D158+D155+D152</f>
        <v>27300</v>
      </c>
      <c r="E173" s="6">
        <f>E170+E167+E164+E161+E158+E155+E152</f>
        <v>27300</v>
      </c>
    </row>
    <row r="174" spans="1:5" ht="15.75" thickBot="1">
      <c r="A174" s="16" t="s">
        <v>32</v>
      </c>
      <c r="B174" s="17">
        <f>IF(B173-B144=0,0,"Error")</f>
        <v>0</v>
      </c>
      <c r="C174" s="17">
        <f>IF(C173-C144=0,0,"Error")</f>
        <v>0</v>
      </c>
      <c r="D174" s="17">
        <f>IF(D173-D144=0,0,"Error")</f>
        <v>0</v>
      </c>
      <c r="E174" s="17">
        <f>IF(E173-E144=0,0,"Error")</f>
        <v>0</v>
      </c>
    </row>
    <row r="175" spans="1:5" ht="24.75" customHeight="1" thickBot="1">
      <c r="A175" s="12" t="s">
        <v>81</v>
      </c>
      <c r="B175" s="596" t="s">
        <v>339</v>
      </c>
      <c r="C175" s="597"/>
      <c r="D175" s="597"/>
      <c r="E175" s="598"/>
    </row>
    <row r="176" spans="1:5" ht="32.25" customHeight="1" thickBot="1">
      <c r="A176" s="127" t="s">
        <v>9</v>
      </c>
      <c r="B176" s="556" t="s">
        <v>340</v>
      </c>
      <c r="C176" s="557"/>
      <c r="D176" s="557"/>
      <c r="E176" s="558"/>
    </row>
    <row r="177" spans="1:5" ht="15.75" thickBot="1">
      <c r="A177" s="127" t="s">
        <v>14</v>
      </c>
      <c r="B177" s="581" t="s">
        <v>341</v>
      </c>
      <c r="C177" s="582"/>
      <c r="D177" s="582"/>
      <c r="E177" s="583"/>
    </row>
    <row r="178" spans="1:5" ht="12.75" customHeight="1">
      <c r="A178" s="416"/>
      <c r="B178" s="149">
        <v>2019</v>
      </c>
      <c r="C178" s="149">
        <v>2020</v>
      </c>
      <c r="D178" s="149">
        <v>2021</v>
      </c>
      <c r="E178" s="149">
        <v>2022</v>
      </c>
    </row>
    <row r="179" spans="1:5" ht="9" customHeight="1" thickBot="1">
      <c r="A179" s="417"/>
      <c r="B179" s="11" t="s">
        <v>5</v>
      </c>
      <c r="C179" s="11" t="s">
        <v>6</v>
      </c>
      <c r="D179" s="11" t="s">
        <v>6</v>
      </c>
      <c r="E179" s="11" t="s">
        <v>6</v>
      </c>
    </row>
    <row r="180" spans="1:5" ht="15.75" thickBot="1">
      <c r="A180" s="127" t="s">
        <v>8</v>
      </c>
      <c r="B180" s="2">
        <v>161</v>
      </c>
      <c r="C180" s="2">
        <v>163</v>
      </c>
      <c r="D180" s="2">
        <v>163</v>
      </c>
      <c r="E180" s="2">
        <v>163</v>
      </c>
    </row>
    <row r="181" spans="1:5" ht="15.75" thickBot="1">
      <c r="A181" s="127" t="s">
        <v>15</v>
      </c>
      <c r="B181" s="2">
        <f>B210</f>
        <v>457500</v>
      </c>
      <c r="C181" s="2">
        <f>C210</f>
        <v>418000</v>
      </c>
      <c r="D181" s="2">
        <f>D210</f>
        <v>418000</v>
      </c>
      <c r="E181" s="2">
        <f>E210</f>
        <v>418000</v>
      </c>
    </row>
    <row r="182" spans="1:5" ht="15.75" thickBot="1">
      <c r="A182" s="127" t="s">
        <v>23</v>
      </c>
      <c r="B182" s="2">
        <f>B181/B180</f>
        <v>2841.6149068322979</v>
      </c>
      <c r="C182" s="2">
        <f>C181/C180</f>
        <v>2564.4171779141107</v>
      </c>
      <c r="D182" s="2">
        <f>D181/D180</f>
        <v>2564.4171779141107</v>
      </c>
      <c r="E182" s="2">
        <f>E181/E180</f>
        <v>2564.4171779141107</v>
      </c>
    </row>
    <row r="183" spans="1:5" ht="15.75" thickBot="1">
      <c r="A183" s="127" t="s">
        <v>16</v>
      </c>
      <c r="B183" s="268" t="s">
        <v>22</v>
      </c>
      <c r="C183" s="3">
        <f t="shared" ref="C183:E185" si="5">C180/B180-1</f>
        <v>1.2422360248447228E-2</v>
      </c>
      <c r="D183" s="3">
        <f t="shared" si="5"/>
        <v>0</v>
      </c>
      <c r="E183" s="3">
        <f t="shared" si="5"/>
        <v>0</v>
      </c>
    </row>
    <row r="184" spans="1:5" ht="15.75" thickBot="1">
      <c r="A184" s="127" t="s">
        <v>17</v>
      </c>
      <c r="B184" s="268" t="s">
        <v>22</v>
      </c>
      <c r="C184" s="3">
        <f t="shared" si="5"/>
        <v>-8.6338797814207613E-2</v>
      </c>
      <c r="D184" s="3">
        <f t="shared" si="5"/>
        <v>0</v>
      </c>
      <c r="E184" s="3">
        <f t="shared" si="5"/>
        <v>0</v>
      </c>
    </row>
    <row r="185" spans="1:5" ht="15.75" thickBot="1">
      <c r="A185" s="127" t="s">
        <v>18</v>
      </c>
      <c r="B185" s="268" t="s">
        <v>22</v>
      </c>
      <c r="C185" s="3">
        <f t="shared" si="5"/>
        <v>-9.7549364712192665E-2</v>
      </c>
      <c r="D185" s="3">
        <f t="shared" si="5"/>
        <v>0</v>
      </c>
      <c r="E185" s="3">
        <f t="shared" si="5"/>
        <v>0</v>
      </c>
    </row>
    <row r="186" spans="1:5" ht="15.75" thickBot="1">
      <c r="A186" s="413" t="s">
        <v>342</v>
      </c>
      <c r="B186" s="414"/>
      <c r="C186" s="414"/>
      <c r="D186" s="414"/>
      <c r="E186" s="415"/>
    </row>
    <row r="187" spans="1:5" ht="12.75" customHeight="1">
      <c r="A187" s="416"/>
      <c r="B187" s="149">
        <v>2019</v>
      </c>
      <c r="C187" s="149">
        <v>2020</v>
      </c>
      <c r="D187" s="149">
        <v>2021</v>
      </c>
      <c r="E187" s="149">
        <v>2022</v>
      </c>
    </row>
    <row r="188" spans="1:5" ht="9" customHeight="1" thickBot="1">
      <c r="A188" s="417"/>
      <c r="B188" s="11" t="s">
        <v>5</v>
      </c>
      <c r="C188" s="11" t="s">
        <v>6</v>
      </c>
      <c r="D188" s="11" t="s">
        <v>6</v>
      </c>
      <c r="E188" s="11" t="s">
        <v>6</v>
      </c>
    </row>
    <row r="189" spans="1:5" ht="15.75" thickBot="1">
      <c r="A189" s="1" t="s">
        <v>0</v>
      </c>
      <c r="B189" s="4">
        <f>B190+B191</f>
        <v>111000</v>
      </c>
      <c r="C189" s="4">
        <f>C190+C191</f>
        <v>111000</v>
      </c>
      <c r="D189" s="4">
        <f>D190+D191</f>
        <v>111000</v>
      </c>
      <c r="E189" s="4">
        <f>E190+E191</f>
        <v>111000</v>
      </c>
    </row>
    <row r="190" spans="1:5" ht="15.75" thickBot="1">
      <c r="A190" s="5" t="s">
        <v>41</v>
      </c>
      <c r="B190" s="150">
        <v>111000</v>
      </c>
      <c r="C190" s="150">
        <v>111000</v>
      </c>
      <c r="D190" s="150">
        <v>111000</v>
      </c>
      <c r="E190" s="150">
        <v>111000</v>
      </c>
    </row>
    <row r="191" spans="1:5" ht="15.75" thickBot="1">
      <c r="A191" s="5" t="s">
        <v>42</v>
      </c>
      <c r="B191" s="6"/>
      <c r="C191" s="6"/>
      <c r="D191" s="6"/>
      <c r="E191" s="6"/>
    </row>
    <row r="192" spans="1:5" ht="24.75" thickBot="1">
      <c r="A192" s="1" t="s">
        <v>28</v>
      </c>
      <c r="B192" s="4">
        <f>B193+B194</f>
        <v>18500</v>
      </c>
      <c r="C192" s="4">
        <f>C193+C194</f>
        <v>18500</v>
      </c>
      <c r="D192" s="4">
        <f>D193+D194</f>
        <v>18500</v>
      </c>
      <c r="E192" s="4">
        <f>E193+E194</f>
        <v>18500</v>
      </c>
    </row>
    <row r="193" spans="1:5" ht="15.75" thickBot="1">
      <c r="A193" s="5" t="s">
        <v>41</v>
      </c>
      <c r="B193" s="150">
        <v>18500</v>
      </c>
      <c r="C193" s="150">
        <v>18500</v>
      </c>
      <c r="D193" s="150">
        <v>18500</v>
      </c>
      <c r="E193" s="150">
        <v>18500</v>
      </c>
    </row>
    <row r="194" spans="1:5" ht="15.75" thickBot="1">
      <c r="A194" s="5" t="s">
        <v>42</v>
      </c>
      <c r="B194" s="6"/>
      <c r="C194" s="4"/>
      <c r="D194" s="4"/>
      <c r="E194" s="4"/>
    </row>
    <row r="195" spans="1:5" ht="15.75" thickBot="1">
      <c r="A195" s="1" t="s">
        <v>1</v>
      </c>
      <c r="B195" s="6">
        <f>B196+B197</f>
        <v>8000</v>
      </c>
      <c r="C195" s="4">
        <f>C196+C197</f>
        <v>8500</v>
      </c>
      <c r="D195" s="4">
        <f>D196+D197</f>
        <v>8500</v>
      </c>
      <c r="E195" s="4">
        <f>E196+E197</f>
        <v>8500</v>
      </c>
    </row>
    <row r="196" spans="1:5" ht="15.75" thickBot="1">
      <c r="A196" s="5" t="s">
        <v>41</v>
      </c>
      <c r="B196" s="150">
        <v>8000</v>
      </c>
      <c r="C196" s="4">
        <v>8500</v>
      </c>
      <c r="D196" s="4">
        <v>8500</v>
      </c>
      <c r="E196" s="4">
        <v>8500</v>
      </c>
    </row>
    <row r="197" spans="1:5" ht="15.75" thickBot="1">
      <c r="A197" s="5" t="s">
        <v>42</v>
      </c>
      <c r="B197" s="6"/>
      <c r="C197" s="4"/>
      <c r="D197" s="4"/>
      <c r="E197" s="4"/>
    </row>
    <row r="198" spans="1:5" ht="15.75" thickBot="1">
      <c r="A198" s="1" t="s">
        <v>2</v>
      </c>
      <c r="B198" s="6"/>
      <c r="C198" s="4"/>
      <c r="D198" s="4"/>
      <c r="E198" s="4"/>
    </row>
    <row r="199" spans="1:5" ht="15.75" thickBot="1">
      <c r="A199" s="5" t="s">
        <v>41</v>
      </c>
      <c r="B199" s="6"/>
      <c r="C199" s="4"/>
      <c r="D199" s="4"/>
      <c r="E199" s="4"/>
    </row>
    <row r="200" spans="1:5" ht="15.75" thickBot="1">
      <c r="A200" s="5" t="s">
        <v>42</v>
      </c>
      <c r="B200" s="6"/>
      <c r="C200" s="4"/>
      <c r="D200" s="4"/>
      <c r="E200" s="4"/>
    </row>
    <row r="201" spans="1:5" ht="15.75" thickBot="1">
      <c r="A201" s="1" t="s">
        <v>24</v>
      </c>
      <c r="B201" s="6"/>
      <c r="C201" s="4"/>
      <c r="D201" s="4"/>
      <c r="E201" s="4"/>
    </row>
    <row r="202" spans="1:5" ht="15.75" thickBot="1">
      <c r="A202" s="5" t="s">
        <v>41</v>
      </c>
      <c r="B202" s="6"/>
      <c r="C202" s="4"/>
      <c r="D202" s="4"/>
      <c r="E202" s="4"/>
    </row>
    <row r="203" spans="1:5" ht="15.75" thickBot="1">
      <c r="A203" s="5" t="s">
        <v>42</v>
      </c>
      <c r="B203" s="6"/>
      <c r="C203" s="4"/>
      <c r="D203" s="4"/>
      <c r="E203" s="4"/>
    </row>
    <row r="204" spans="1:5" ht="15.75" thickBot="1">
      <c r="A204" s="1" t="s">
        <v>25</v>
      </c>
      <c r="B204" s="6">
        <f>B205+B206</f>
        <v>0</v>
      </c>
      <c r="C204" s="4">
        <f>C205+C206</f>
        <v>0</v>
      </c>
      <c r="D204" s="4">
        <f>D205+D206</f>
        <v>0</v>
      </c>
      <c r="E204" s="4">
        <f>E205+E206</f>
        <v>0</v>
      </c>
    </row>
    <row r="205" spans="1:5" ht="15.75" thickBot="1">
      <c r="A205" s="5" t="s">
        <v>41</v>
      </c>
      <c r="B205" s="150"/>
      <c r="C205" s="4">
        <v>0</v>
      </c>
      <c r="D205" s="151">
        <v>0</v>
      </c>
      <c r="E205" s="151">
        <v>0</v>
      </c>
    </row>
    <row r="206" spans="1:5" ht="15.75" thickBot="1">
      <c r="A206" s="5" t="s">
        <v>42</v>
      </c>
      <c r="B206" s="6"/>
      <c r="C206" s="4"/>
      <c r="D206" s="4"/>
      <c r="E206" s="4"/>
    </row>
    <row r="207" spans="1:5" ht="24.75" thickBot="1">
      <c r="A207" s="1" t="s">
        <v>3</v>
      </c>
      <c r="B207" s="6">
        <f>B208+B209</f>
        <v>320000</v>
      </c>
      <c r="C207" s="6">
        <f>C208+C209</f>
        <v>280000</v>
      </c>
      <c r="D207" s="6">
        <f>D208+D209</f>
        <v>280000</v>
      </c>
      <c r="E207" s="6">
        <f>E208+E209</f>
        <v>280000</v>
      </c>
    </row>
    <row r="208" spans="1:5" ht="15.75" thickBot="1">
      <c r="A208" s="5" t="s">
        <v>41</v>
      </c>
      <c r="B208" s="6">
        <v>320000</v>
      </c>
      <c r="C208" s="6">
        <v>280000</v>
      </c>
      <c r="D208" s="6">
        <v>280000</v>
      </c>
      <c r="E208" s="6">
        <v>280000</v>
      </c>
    </row>
    <row r="209" spans="1:5" ht="15.75" thickBot="1">
      <c r="A209" s="5" t="s">
        <v>42</v>
      </c>
      <c r="B209" s="6"/>
      <c r="C209" s="21"/>
      <c r="D209" s="20"/>
      <c r="E209" s="20"/>
    </row>
    <row r="210" spans="1:5" ht="15.75" thickBot="1">
      <c r="A210" s="13" t="s">
        <v>73</v>
      </c>
      <c r="B210" s="6">
        <f>B207+B204+B201+B198+B195+B192+B189</f>
        <v>457500</v>
      </c>
      <c r="C210" s="6">
        <f>C207+C204+C201+C198+C195+C192+C189</f>
        <v>418000</v>
      </c>
      <c r="D210" s="6">
        <f>D207+D204+D201+D198+D195+D192+D189</f>
        <v>418000</v>
      </c>
      <c r="E210" s="6">
        <f>E207+E204+E201+E198+E195+E192+E189</f>
        <v>418000</v>
      </c>
    </row>
    <row r="211" spans="1:5" ht="15.75" thickBot="1">
      <c r="A211" s="16" t="s">
        <v>32</v>
      </c>
      <c r="B211" s="17">
        <f>IF(B210-B181=0,0,"Error")</f>
        <v>0</v>
      </c>
      <c r="C211" s="17">
        <f>IF(C210-C181=0,0,"Error")</f>
        <v>0</v>
      </c>
      <c r="D211" s="17">
        <f>IF(D210-D181=0,0,"Error")</f>
        <v>0</v>
      </c>
      <c r="E211" s="17">
        <f>IF(E210-E181=0,0,"Error")</f>
        <v>0</v>
      </c>
    </row>
    <row r="212" spans="1:5" ht="24.75" customHeight="1" thickBot="1">
      <c r="A212" s="32" t="s">
        <v>82</v>
      </c>
      <c r="B212" s="556" t="s">
        <v>343</v>
      </c>
      <c r="C212" s="557"/>
      <c r="D212" s="557"/>
      <c r="E212" s="558"/>
    </row>
    <row r="213" spans="1:5" ht="32.25" customHeight="1" thickBot="1">
      <c r="A213" s="127" t="s">
        <v>9</v>
      </c>
      <c r="B213" s="590" t="s">
        <v>344</v>
      </c>
      <c r="C213" s="591"/>
      <c r="D213" s="591"/>
      <c r="E213" s="592"/>
    </row>
    <row r="214" spans="1:5" ht="15.75" thickBot="1">
      <c r="A214" s="127" t="s">
        <v>14</v>
      </c>
      <c r="B214" s="593" t="s">
        <v>345</v>
      </c>
      <c r="C214" s="594"/>
      <c r="D214" s="594"/>
      <c r="E214" s="595"/>
    </row>
    <row r="215" spans="1:5" ht="12.75" customHeight="1">
      <c r="A215" s="416"/>
      <c r="B215" s="149">
        <v>2019</v>
      </c>
      <c r="C215" s="149">
        <v>2020</v>
      </c>
      <c r="D215" s="149">
        <v>2021</v>
      </c>
      <c r="E215" s="149">
        <v>2022</v>
      </c>
    </row>
    <row r="216" spans="1:5" ht="9" customHeight="1" thickBot="1">
      <c r="A216" s="417"/>
      <c r="B216" s="11" t="s">
        <v>5</v>
      </c>
      <c r="C216" s="11" t="s">
        <v>6</v>
      </c>
      <c r="D216" s="11" t="s">
        <v>6</v>
      </c>
      <c r="E216" s="11" t="s">
        <v>6</v>
      </c>
    </row>
    <row r="217" spans="1:5" ht="15.75" thickBot="1">
      <c r="A217" s="127" t="s">
        <v>8</v>
      </c>
      <c r="B217" s="2">
        <v>36</v>
      </c>
      <c r="C217" s="2">
        <v>36</v>
      </c>
      <c r="D217" s="2">
        <v>36</v>
      </c>
      <c r="E217" s="2">
        <v>36</v>
      </c>
    </row>
    <row r="218" spans="1:5" ht="15.75" thickBot="1">
      <c r="A218" s="127" t="s">
        <v>15</v>
      </c>
      <c r="B218" s="2">
        <f>B247</f>
        <v>40900</v>
      </c>
      <c r="C218" s="2">
        <f>C247</f>
        <v>39500</v>
      </c>
      <c r="D218" s="2">
        <f>D247</f>
        <v>39500</v>
      </c>
      <c r="E218" s="2">
        <f>E247</f>
        <v>39500</v>
      </c>
    </row>
    <row r="219" spans="1:5" ht="15.75" thickBot="1">
      <c r="A219" s="127" t="s">
        <v>23</v>
      </c>
      <c r="B219" s="2">
        <f>B218/B217</f>
        <v>1136.1111111111111</v>
      </c>
      <c r="C219" s="2">
        <f>C218/C217</f>
        <v>1097.2222222222222</v>
      </c>
      <c r="D219" s="2">
        <f>D218/D217</f>
        <v>1097.2222222222222</v>
      </c>
      <c r="E219" s="2">
        <f>E218/E217</f>
        <v>1097.2222222222222</v>
      </c>
    </row>
    <row r="220" spans="1:5" ht="15.75" thickBot="1">
      <c r="A220" s="127" t="s">
        <v>16</v>
      </c>
      <c r="B220" s="268" t="s">
        <v>22</v>
      </c>
      <c r="C220" s="3">
        <f t="shared" ref="C220:E222" si="6">C217/B217-1</f>
        <v>0</v>
      </c>
      <c r="D220" s="3">
        <f t="shared" si="6"/>
        <v>0</v>
      </c>
      <c r="E220" s="3">
        <f t="shared" si="6"/>
        <v>0</v>
      </c>
    </row>
    <row r="221" spans="1:5" ht="15.75" thickBot="1">
      <c r="A221" s="127" t="s">
        <v>17</v>
      </c>
      <c r="B221" s="268" t="s">
        <v>22</v>
      </c>
      <c r="C221" s="3">
        <f t="shared" si="6"/>
        <v>-3.4229828850855792E-2</v>
      </c>
      <c r="D221" s="3">
        <f t="shared" si="6"/>
        <v>0</v>
      </c>
      <c r="E221" s="3">
        <f t="shared" si="6"/>
        <v>0</v>
      </c>
    </row>
    <row r="222" spans="1:5" ht="15.75" thickBot="1">
      <c r="A222" s="127" t="s">
        <v>18</v>
      </c>
      <c r="B222" s="268" t="s">
        <v>22</v>
      </c>
      <c r="C222" s="3">
        <f t="shared" si="6"/>
        <v>-3.4229828850855792E-2</v>
      </c>
      <c r="D222" s="3">
        <f t="shared" si="6"/>
        <v>0</v>
      </c>
      <c r="E222" s="3">
        <f t="shared" si="6"/>
        <v>0</v>
      </c>
    </row>
    <row r="223" spans="1:5" ht="15.75" thickBot="1">
      <c r="A223" s="413" t="s">
        <v>346</v>
      </c>
      <c r="B223" s="414"/>
      <c r="C223" s="414"/>
      <c r="D223" s="414"/>
      <c r="E223" s="415"/>
    </row>
    <row r="224" spans="1:5" ht="12.75" customHeight="1">
      <c r="A224" s="416"/>
      <c r="B224" s="149">
        <v>2019</v>
      </c>
      <c r="C224" s="149">
        <v>2020</v>
      </c>
      <c r="D224" s="149">
        <v>2021</v>
      </c>
      <c r="E224" s="149">
        <v>2022</v>
      </c>
    </row>
    <row r="225" spans="1:5" ht="9" customHeight="1" thickBot="1">
      <c r="A225" s="417"/>
      <c r="B225" s="11" t="s">
        <v>5</v>
      </c>
      <c r="C225" s="11" t="s">
        <v>6</v>
      </c>
      <c r="D225" s="11" t="s">
        <v>6</v>
      </c>
      <c r="E225" s="11" t="s">
        <v>6</v>
      </c>
    </row>
    <row r="226" spans="1:5" ht="15.75" thickBot="1">
      <c r="A226" s="1" t="s">
        <v>0</v>
      </c>
      <c r="B226" s="4">
        <f>B227+B228</f>
        <v>32000</v>
      </c>
      <c r="C226" s="4">
        <f>C227+C228</f>
        <v>30000</v>
      </c>
      <c r="D226" s="4">
        <f>D227+D228</f>
        <v>30000</v>
      </c>
      <c r="E226" s="4">
        <f>E227+E228</f>
        <v>30000</v>
      </c>
    </row>
    <row r="227" spans="1:5" ht="15.75" thickBot="1">
      <c r="A227" s="5" t="s">
        <v>41</v>
      </c>
      <c r="B227" s="150">
        <v>32000</v>
      </c>
      <c r="C227" s="6">
        <v>30000</v>
      </c>
      <c r="D227" s="6">
        <v>30000</v>
      </c>
      <c r="E227" s="6">
        <v>30000</v>
      </c>
    </row>
    <row r="228" spans="1:5" ht="15.75" thickBot="1">
      <c r="A228" s="5" t="s">
        <v>42</v>
      </c>
      <c r="B228" s="6"/>
      <c r="C228" s="6"/>
      <c r="D228" s="6"/>
      <c r="E228" s="6"/>
    </row>
    <row r="229" spans="1:5" ht="24.75" thickBot="1">
      <c r="A229" s="1" t="s">
        <v>28</v>
      </c>
      <c r="B229" s="4">
        <f>B230+B231</f>
        <v>5400</v>
      </c>
      <c r="C229" s="4">
        <f>C230+C231</f>
        <v>5200</v>
      </c>
      <c r="D229" s="4">
        <f>D230+D231</f>
        <v>5200</v>
      </c>
      <c r="E229" s="4">
        <f>E230+E231</f>
        <v>5200</v>
      </c>
    </row>
    <row r="230" spans="1:5" ht="15.75" thickBot="1">
      <c r="A230" s="5" t="s">
        <v>41</v>
      </c>
      <c r="B230" s="150">
        <v>5400</v>
      </c>
      <c r="C230" s="4">
        <v>5200</v>
      </c>
      <c r="D230" s="4">
        <v>5200</v>
      </c>
      <c r="E230" s="4">
        <v>5200</v>
      </c>
    </row>
    <row r="231" spans="1:5" ht="15.75" thickBot="1">
      <c r="A231" s="5" t="s">
        <v>42</v>
      </c>
      <c r="B231" s="6"/>
      <c r="C231" s="4"/>
      <c r="D231" s="4"/>
      <c r="E231" s="4"/>
    </row>
    <row r="232" spans="1:5" ht="15.75" thickBot="1">
      <c r="A232" s="1" t="s">
        <v>1</v>
      </c>
      <c r="B232" s="6">
        <f>B233+B234</f>
        <v>3400</v>
      </c>
      <c r="C232" s="4">
        <f>C233+C234</f>
        <v>4100</v>
      </c>
      <c r="D232" s="4">
        <f>D233+D234</f>
        <v>4100</v>
      </c>
      <c r="E232" s="4">
        <f>E233+E234</f>
        <v>4100</v>
      </c>
    </row>
    <row r="233" spans="1:5" ht="15.75" thickBot="1">
      <c r="A233" s="5" t="s">
        <v>41</v>
      </c>
      <c r="B233" s="150">
        <v>3400</v>
      </c>
      <c r="C233" s="4">
        <v>4100</v>
      </c>
      <c r="D233" s="4">
        <v>4100</v>
      </c>
      <c r="E233" s="4">
        <v>4100</v>
      </c>
    </row>
    <row r="234" spans="1:5" ht="15.75" thickBot="1">
      <c r="A234" s="5" t="s">
        <v>42</v>
      </c>
      <c r="B234" s="6"/>
      <c r="C234" s="4"/>
      <c r="D234" s="4"/>
      <c r="E234" s="4"/>
    </row>
    <row r="235" spans="1:5" ht="15.75" thickBot="1">
      <c r="A235" s="1" t="s">
        <v>2</v>
      </c>
      <c r="B235" s="6"/>
      <c r="C235" s="4"/>
      <c r="D235" s="4"/>
      <c r="E235" s="4"/>
    </row>
    <row r="236" spans="1:5" ht="15.75" thickBot="1">
      <c r="A236" s="5" t="s">
        <v>41</v>
      </c>
      <c r="B236" s="6"/>
      <c r="C236" s="4"/>
      <c r="D236" s="4"/>
      <c r="E236" s="4"/>
    </row>
    <row r="237" spans="1:5" ht="15.75" thickBot="1">
      <c r="A237" s="5" t="s">
        <v>42</v>
      </c>
      <c r="B237" s="6"/>
      <c r="C237" s="4"/>
      <c r="D237" s="4"/>
      <c r="E237" s="4"/>
    </row>
    <row r="238" spans="1:5" ht="15.75" thickBot="1">
      <c r="A238" s="1" t="s">
        <v>24</v>
      </c>
      <c r="B238" s="6"/>
      <c r="C238" s="4"/>
      <c r="D238" s="4"/>
      <c r="E238" s="4"/>
    </row>
    <row r="239" spans="1:5" ht="15.75" thickBot="1">
      <c r="A239" s="5" t="s">
        <v>41</v>
      </c>
      <c r="B239" s="6"/>
      <c r="C239" s="4"/>
      <c r="D239" s="4"/>
      <c r="E239" s="4"/>
    </row>
    <row r="240" spans="1:5" ht="15.75" thickBot="1">
      <c r="A240" s="5" t="s">
        <v>42</v>
      </c>
      <c r="B240" s="6"/>
      <c r="C240" s="4"/>
      <c r="D240" s="4"/>
      <c r="E240" s="4"/>
    </row>
    <row r="241" spans="1:5" ht="15.75" thickBot="1">
      <c r="A241" s="1" t="s">
        <v>25</v>
      </c>
      <c r="B241" s="6">
        <f>B242+B243</f>
        <v>0</v>
      </c>
      <c r="C241" s="4">
        <f>C242+C243</f>
        <v>0</v>
      </c>
      <c r="D241" s="4">
        <f>D242+D243</f>
        <v>0</v>
      </c>
      <c r="E241" s="4">
        <f>E242+E243</f>
        <v>0</v>
      </c>
    </row>
    <row r="242" spans="1:5" ht="15.75" thickBot="1">
      <c r="A242" s="5" t="s">
        <v>41</v>
      </c>
      <c r="B242" s="150"/>
      <c r="C242" s="4">
        <v>0</v>
      </c>
      <c r="D242" s="151">
        <v>0</v>
      </c>
      <c r="E242" s="151">
        <v>0</v>
      </c>
    </row>
    <row r="243" spans="1:5" ht="15.75" thickBot="1">
      <c r="A243" s="5" t="s">
        <v>42</v>
      </c>
      <c r="B243" s="6"/>
      <c r="C243" s="4"/>
      <c r="D243" s="4"/>
      <c r="E243" s="4"/>
    </row>
    <row r="244" spans="1:5" ht="24.75" thickBot="1">
      <c r="A244" s="1" t="s">
        <v>3</v>
      </c>
      <c r="B244" s="6">
        <f>B245+B246</f>
        <v>100</v>
      </c>
      <c r="C244" s="6">
        <f>C245+C246</f>
        <v>200</v>
      </c>
      <c r="D244" s="6">
        <f>D245+D246</f>
        <v>200</v>
      </c>
      <c r="E244" s="6">
        <f>E245+E246</f>
        <v>200</v>
      </c>
    </row>
    <row r="245" spans="1:5" ht="15.75" thickBot="1">
      <c r="A245" s="5" t="s">
        <v>41</v>
      </c>
      <c r="B245" s="6">
        <v>100</v>
      </c>
      <c r="C245" s="6">
        <v>200</v>
      </c>
      <c r="D245" s="6">
        <v>200</v>
      </c>
      <c r="E245" s="6">
        <v>200</v>
      </c>
    </row>
    <row r="246" spans="1:5" ht="15.75" thickBot="1">
      <c r="A246" s="5" t="s">
        <v>42</v>
      </c>
      <c r="B246" s="6"/>
      <c r="C246" s="21"/>
      <c r="D246" s="20"/>
      <c r="E246" s="20"/>
    </row>
    <row r="247" spans="1:5" ht="15.75" thickBot="1">
      <c r="A247" s="13" t="s">
        <v>77</v>
      </c>
      <c r="B247" s="6">
        <f>B244+B241+B238+B235+B232+B229+B226</f>
        <v>40900</v>
      </c>
      <c r="C247" s="6">
        <f>C244+C241+C238+C235+C232+C229+C226</f>
        <v>39500</v>
      </c>
      <c r="D247" s="6">
        <f>D244+D241+D238+D235+D232+D229+D226</f>
        <v>39500</v>
      </c>
      <c r="E247" s="6">
        <f>E244+E241+E238+E235+E232+E229+E226</f>
        <v>39500</v>
      </c>
    </row>
    <row r="248" spans="1:5" ht="15.75" thickBot="1">
      <c r="A248" s="16" t="s">
        <v>32</v>
      </c>
      <c r="B248" s="17">
        <f>IF(B247-B218=0,0,"Error")</f>
        <v>0</v>
      </c>
      <c r="C248" s="17">
        <f>IF(C247-C218=0,0,"Error")</f>
        <v>0</v>
      </c>
      <c r="D248" s="17">
        <f>IF(D247-D218=0,0,"Error")</f>
        <v>0</v>
      </c>
      <c r="E248" s="17">
        <f>IF(E247-E218=0,0,"Error")</f>
        <v>0</v>
      </c>
    </row>
    <row r="249" spans="1:5" ht="24.75" customHeight="1" thickBot="1">
      <c r="A249" s="12" t="s">
        <v>78</v>
      </c>
      <c r="B249" s="599" t="s">
        <v>347</v>
      </c>
      <c r="C249" s="600"/>
      <c r="D249" s="600"/>
      <c r="E249" s="601"/>
    </row>
    <row r="250" spans="1:5" ht="32.25" customHeight="1" thickBot="1">
      <c r="A250" s="127" t="s">
        <v>9</v>
      </c>
      <c r="B250" s="538" t="s">
        <v>348</v>
      </c>
      <c r="C250" s="539"/>
      <c r="D250" s="539"/>
      <c r="E250" s="540"/>
    </row>
    <row r="251" spans="1:5" ht="15.75" thickBot="1">
      <c r="A251" s="127" t="s">
        <v>14</v>
      </c>
      <c r="B251" s="593" t="s">
        <v>349</v>
      </c>
      <c r="C251" s="594"/>
      <c r="D251" s="594"/>
      <c r="E251" s="595"/>
    </row>
    <row r="252" spans="1:5" ht="12.75" customHeight="1">
      <c r="A252" s="416"/>
      <c r="B252" s="149">
        <v>2019</v>
      </c>
      <c r="C252" s="149">
        <v>2020</v>
      </c>
      <c r="D252" s="149">
        <v>2021</v>
      </c>
      <c r="E252" s="149">
        <v>2022</v>
      </c>
    </row>
    <row r="253" spans="1:5" ht="9" customHeight="1" thickBot="1">
      <c r="A253" s="417"/>
      <c r="B253" s="11" t="s">
        <v>5</v>
      </c>
      <c r="C253" s="11" t="s">
        <v>6</v>
      </c>
      <c r="D253" s="11" t="s">
        <v>6</v>
      </c>
      <c r="E253" s="11" t="s">
        <v>6</v>
      </c>
    </row>
    <row r="254" spans="1:5" ht="15.75" thickBot="1">
      <c r="A254" s="127" t="s">
        <v>8</v>
      </c>
      <c r="B254" s="2">
        <v>90</v>
      </c>
      <c r="C254" s="2">
        <v>90</v>
      </c>
      <c r="D254" s="2">
        <v>90</v>
      </c>
      <c r="E254" s="2">
        <v>90</v>
      </c>
    </row>
    <row r="255" spans="1:5" ht="15.75" thickBot="1">
      <c r="A255" s="127" t="s">
        <v>15</v>
      </c>
      <c r="B255" s="2">
        <f>B284</f>
        <v>28100</v>
      </c>
      <c r="C255" s="2">
        <f>C284</f>
        <v>28200</v>
      </c>
      <c r="D255" s="2">
        <f>D284</f>
        <v>28200</v>
      </c>
      <c r="E255" s="2">
        <f>E284</f>
        <v>28200</v>
      </c>
    </row>
    <row r="256" spans="1:5" ht="15.75" thickBot="1">
      <c r="A256" s="127" t="s">
        <v>23</v>
      </c>
      <c r="B256" s="2">
        <f>B255/B254</f>
        <v>312.22222222222223</v>
      </c>
      <c r="C256" s="2">
        <f>C255/C254</f>
        <v>313.33333333333331</v>
      </c>
      <c r="D256" s="2">
        <f>D255/D254</f>
        <v>313.33333333333331</v>
      </c>
      <c r="E256" s="2">
        <f>E255/E254</f>
        <v>313.33333333333331</v>
      </c>
    </row>
    <row r="257" spans="1:5" ht="15.75" thickBot="1">
      <c r="A257" s="127" t="s">
        <v>16</v>
      </c>
      <c r="B257" s="268" t="s">
        <v>22</v>
      </c>
      <c r="C257" s="3">
        <f t="shared" ref="C257:E259" si="7">C254/B254-1</f>
        <v>0</v>
      </c>
      <c r="D257" s="3">
        <f t="shared" si="7"/>
        <v>0</v>
      </c>
      <c r="E257" s="3">
        <f t="shared" si="7"/>
        <v>0</v>
      </c>
    </row>
    <row r="258" spans="1:5" ht="15.75" thickBot="1">
      <c r="A258" s="127" t="s">
        <v>17</v>
      </c>
      <c r="B258" s="268" t="s">
        <v>22</v>
      </c>
      <c r="C258" s="3">
        <f t="shared" si="7"/>
        <v>3.558718861210064E-3</v>
      </c>
      <c r="D258" s="3">
        <f t="shared" si="7"/>
        <v>0</v>
      </c>
      <c r="E258" s="3">
        <f t="shared" si="7"/>
        <v>0</v>
      </c>
    </row>
    <row r="259" spans="1:5" ht="15.75" thickBot="1">
      <c r="A259" s="127" t="s">
        <v>18</v>
      </c>
      <c r="B259" s="268" t="s">
        <v>22</v>
      </c>
      <c r="C259" s="3">
        <f t="shared" si="7"/>
        <v>3.5587188612098419E-3</v>
      </c>
      <c r="D259" s="3">
        <f t="shared" si="7"/>
        <v>0</v>
      </c>
      <c r="E259" s="3">
        <f t="shared" si="7"/>
        <v>0</v>
      </c>
    </row>
    <row r="260" spans="1:5" ht="15.75" thickBot="1">
      <c r="A260" s="413" t="s">
        <v>350</v>
      </c>
      <c r="B260" s="414"/>
      <c r="C260" s="414"/>
      <c r="D260" s="414"/>
      <c r="E260" s="415"/>
    </row>
    <row r="261" spans="1:5" ht="12.75" customHeight="1">
      <c r="A261" s="416"/>
      <c r="B261" s="149">
        <v>2019</v>
      </c>
      <c r="C261" s="149">
        <v>2020</v>
      </c>
      <c r="D261" s="149">
        <v>2021</v>
      </c>
      <c r="E261" s="149">
        <v>2022</v>
      </c>
    </row>
    <row r="262" spans="1:5" ht="9" customHeight="1" thickBot="1">
      <c r="A262" s="417"/>
      <c r="B262" s="11" t="s">
        <v>5</v>
      </c>
      <c r="C262" s="11" t="s">
        <v>6</v>
      </c>
      <c r="D262" s="11" t="s">
        <v>6</v>
      </c>
      <c r="E262" s="11" t="s">
        <v>6</v>
      </c>
    </row>
    <row r="263" spans="1:5" ht="15.75" thickBot="1">
      <c r="A263" s="1" t="s">
        <v>0</v>
      </c>
      <c r="B263" s="4">
        <f>B264+B265</f>
        <v>18100</v>
      </c>
      <c r="C263" s="4">
        <f>C264+C265</f>
        <v>18100</v>
      </c>
      <c r="D263" s="4">
        <f>D264+D265</f>
        <v>18100</v>
      </c>
      <c r="E263" s="4">
        <f>E264+E265</f>
        <v>18100</v>
      </c>
    </row>
    <row r="264" spans="1:5" ht="15.75" thickBot="1">
      <c r="A264" s="5" t="s">
        <v>41</v>
      </c>
      <c r="B264" s="150">
        <v>18100</v>
      </c>
      <c r="C264" s="150">
        <v>18100</v>
      </c>
      <c r="D264" s="150">
        <v>18100</v>
      </c>
      <c r="E264" s="150">
        <v>18100</v>
      </c>
    </row>
    <row r="265" spans="1:5" ht="15.75" thickBot="1">
      <c r="A265" s="5" t="s">
        <v>42</v>
      </c>
      <c r="B265" s="6"/>
      <c r="C265" s="6"/>
      <c r="D265" s="6"/>
      <c r="E265" s="6"/>
    </row>
    <row r="266" spans="1:5" ht="24.75" thickBot="1">
      <c r="A266" s="1" t="s">
        <v>28</v>
      </c>
      <c r="B266" s="4">
        <f>B267+B268</f>
        <v>2900</v>
      </c>
      <c r="C266" s="4">
        <f>C267+C268</f>
        <v>2900</v>
      </c>
      <c r="D266" s="4">
        <f>D267+D268</f>
        <v>2900</v>
      </c>
      <c r="E266" s="4">
        <f>E267+E268</f>
        <v>2900</v>
      </c>
    </row>
    <row r="267" spans="1:5" ht="15.75" thickBot="1">
      <c r="A267" s="5" t="s">
        <v>41</v>
      </c>
      <c r="B267" s="150">
        <v>2900</v>
      </c>
      <c r="C267" s="150">
        <v>2900</v>
      </c>
      <c r="D267" s="150">
        <v>2900</v>
      </c>
      <c r="E267" s="150">
        <v>2900</v>
      </c>
    </row>
    <row r="268" spans="1:5" ht="15.75" thickBot="1">
      <c r="A268" s="5" t="s">
        <v>42</v>
      </c>
      <c r="B268" s="6"/>
      <c r="C268" s="4"/>
      <c r="D268" s="4"/>
      <c r="E268" s="4"/>
    </row>
    <row r="269" spans="1:5" ht="15.75" thickBot="1">
      <c r="A269" s="1" t="s">
        <v>1</v>
      </c>
      <c r="B269" s="6">
        <f>B270+B271</f>
        <v>7000</v>
      </c>
      <c r="C269" s="4">
        <f>C270+C271</f>
        <v>7200</v>
      </c>
      <c r="D269" s="4">
        <f>D270+D271</f>
        <v>7200</v>
      </c>
      <c r="E269" s="4">
        <f>E270+E271</f>
        <v>7200</v>
      </c>
    </row>
    <row r="270" spans="1:5" ht="15.75" thickBot="1">
      <c r="A270" s="5" t="s">
        <v>41</v>
      </c>
      <c r="B270" s="150">
        <v>7000</v>
      </c>
      <c r="C270" s="4">
        <v>7200</v>
      </c>
      <c r="D270" s="4">
        <v>7200</v>
      </c>
      <c r="E270" s="4">
        <v>7200</v>
      </c>
    </row>
    <row r="271" spans="1:5" ht="15.75" thickBot="1">
      <c r="A271" s="5" t="s">
        <v>42</v>
      </c>
      <c r="B271" s="6"/>
      <c r="C271" s="4"/>
      <c r="D271" s="4"/>
      <c r="E271" s="4"/>
    </row>
    <row r="272" spans="1:5" ht="15.75" thickBot="1">
      <c r="A272" s="1" t="s">
        <v>2</v>
      </c>
      <c r="B272" s="6"/>
      <c r="C272" s="4"/>
      <c r="D272" s="4"/>
      <c r="E272" s="4"/>
    </row>
    <row r="273" spans="1:5" ht="15.75" thickBot="1">
      <c r="A273" s="5" t="s">
        <v>41</v>
      </c>
      <c r="B273" s="6"/>
      <c r="C273" s="4"/>
      <c r="D273" s="4"/>
      <c r="E273" s="4"/>
    </row>
    <row r="274" spans="1:5" ht="15.75" thickBot="1">
      <c r="A274" s="5" t="s">
        <v>42</v>
      </c>
      <c r="B274" s="6"/>
      <c r="C274" s="4"/>
      <c r="D274" s="4"/>
      <c r="E274" s="4"/>
    </row>
    <row r="275" spans="1:5" ht="15.75" thickBot="1">
      <c r="A275" s="1" t="s">
        <v>24</v>
      </c>
      <c r="B275" s="6"/>
      <c r="C275" s="4"/>
      <c r="D275" s="4"/>
      <c r="E275" s="4"/>
    </row>
    <row r="276" spans="1:5" ht="15.75" thickBot="1">
      <c r="A276" s="5" t="s">
        <v>41</v>
      </c>
      <c r="B276" s="6"/>
      <c r="C276" s="4"/>
      <c r="D276" s="4"/>
      <c r="E276" s="4"/>
    </row>
    <row r="277" spans="1:5" ht="15.75" thickBot="1">
      <c r="A277" s="5" t="s">
        <v>42</v>
      </c>
      <c r="B277" s="6"/>
      <c r="C277" s="4"/>
      <c r="D277" s="4"/>
      <c r="E277" s="4"/>
    </row>
    <row r="278" spans="1:5" ht="15.75" thickBot="1">
      <c r="A278" s="1" t="s">
        <v>25</v>
      </c>
      <c r="B278" s="6">
        <f>B279+B280</f>
        <v>0</v>
      </c>
      <c r="C278" s="4">
        <f>C279+C280</f>
        <v>0</v>
      </c>
      <c r="D278" s="4">
        <f>D279+D280</f>
        <v>0</v>
      </c>
      <c r="E278" s="4">
        <f>E279+E280</f>
        <v>0</v>
      </c>
    </row>
    <row r="279" spans="1:5" ht="15.75" thickBot="1">
      <c r="A279" s="5" t="s">
        <v>41</v>
      </c>
      <c r="B279" s="150"/>
      <c r="C279" s="4">
        <v>0</v>
      </c>
      <c r="D279" s="151">
        <v>0</v>
      </c>
      <c r="E279" s="151">
        <v>0</v>
      </c>
    </row>
    <row r="280" spans="1:5" ht="15.75" thickBot="1">
      <c r="A280" s="5" t="s">
        <v>42</v>
      </c>
      <c r="B280" s="6"/>
      <c r="C280" s="4"/>
      <c r="D280" s="4"/>
      <c r="E280" s="4"/>
    </row>
    <row r="281" spans="1:5" ht="24.75" thickBot="1">
      <c r="A281" s="1" t="s">
        <v>3</v>
      </c>
      <c r="B281" s="6">
        <f>B282</f>
        <v>100</v>
      </c>
      <c r="C281" s="6">
        <f>C282</f>
        <v>0</v>
      </c>
      <c r="D281" s="6">
        <f>D282</f>
        <v>0</v>
      </c>
      <c r="E281" s="6">
        <f>E282</f>
        <v>0</v>
      </c>
    </row>
    <row r="282" spans="1:5" ht="15.75" thickBot="1">
      <c r="A282" s="5" t="s">
        <v>41</v>
      </c>
      <c r="B282" s="6">
        <v>100</v>
      </c>
      <c r="C282" s="6">
        <v>0</v>
      </c>
      <c r="D282" s="6">
        <v>0</v>
      </c>
      <c r="E282" s="6">
        <v>0</v>
      </c>
    </row>
    <row r="283" spans="1:5" ht="15.75" thickBot="1">
      <c r="A283" s="5" t="s">
        <v>42</v>
      </c>
      <c r="B283" s="6"/>
      <c r="C283" s="21"/>
      <c r="D283" s="20"/>
      <c r="E283" s="20"/>
    </row>
    <row r="284" spans="1:5" ht="15.75" thickBot="1">
      <c r="A284" s="13" t="s">
        <v>83</v>
      </c>
      <c r="B284" s="6">
        <f>B281+B278+B275+B272+B269+B266+B263</f>
        <v>28100</v>
      </c>
      <c r="C284" s="6">
        <f>C281+C278+C275+C272+C269+C266+C263</f>
        <v>28200</v>
      </c>
      <c r="D284" s="6">
        <f>D281+D278+D275+D272+D269+D266+D263</f>
        <v>28200</v>
      </c>
      <c r="E284" s="6">
        <f>E281+E278+E275+E272+E269+E266+E263</f>
        <v>28200</v>
      </c>
    </row>
    <row r="285" spans="1:5" ht="15.75" thickBot="1">
      <c r="A285" s="16" t="s">
        <v>32</v>
      </c>
      <c r="B285" s="17">
        <f>IF(B284-B255=0,0,"Error")</f>
        <v>0</v>
      </c>
      <c r="C285" s="17">
        <f>IF(C284-C255=0,0,"Error")</f>
        <v>0</v>
      </c>
      <c r="D285" s="17">
        <f>IF(D284-D255=0,0,"Error")</f>
        <v>0</v>
      </c>
      <c r="E285" s="17">
        <f>IF(E284-E255=0,0,"Error")</f>
        <v>0</v>
      </c>
    </row>
    <row r="286" spans="1:5" ht="24.75" customHeight="1" thickBot="1">
      <c r="A286" s="32" t="s">
        <v>79</v>
      </c>
      <c r="B286" s="425" t="s">
        <v>351</v>
      </c>
      <c r="C286" s="426"/>
      <c r="D286" s="426"/>
      <c r="E286" s="427"/>
    </row>
    <row r="287" spans="1:5" ht="32.25" customHeight="1" thickBot="1">
      <c r="A287" s="127" t="s">
        <v>9</v>
      </c>
      <c r="B287" s="538" t="s">
        <v>352</v>
      </c>
      <c r="C287" s="539"/>
      <c r="D287" s="539"/>
      <c r="E287" s="540"/>
    </row>
    <row r="288" spans="1:5" ht="15.75" thickBot="1">
      <c r="A288" s="127" t="s">
        <v>14</v>
      </c>
      <c r="B288" s="425" t="s">
        <v>353</v>
      </c>
      <c r="C288" s="426"/>
      <c r="D288" s="426"/>
      <c r="E288" s="427"/>
    </row>
    <row r="289" spans="1:5" ht="12.75" customHeight="1">
      <c r="A289" s="416"/>
      <c r="B289" s="149">
        <v>2019</v>
      </c>
      <c r="C289" s="149">
        <v>2020</v>
      </c>
      <c r="D289" s="149">
        <v>2021</v>
      </c>
      <c r="E289" s="149">
        <v>2022</v>
      </c>
    </row>
    <row r="290" spans="1:5" ht="9" customHeight="1" thickBot="1">
      <c r="A290" s="417"/>
      <c r="B290" s="11" t="s">
        <v>5</v>
      </c>
      <c r="C290" s="11" t="s">
        <v>6</v>
      </c>
      <c r="D290" s="11" t="s">
        <v>6</v>
      </c>
      <c r="E290" s="11" t="s">
        <v>6</v>
      </c>
    </row>
    <row r="291" spans="1:5" ht="15.75" thickBot="1">
      <c r="A291" s="127" t="s">
        <v>8</v>
      </c>
      <c r="B291" s="22">
        <v>2400</v>
      </c>
      <c r="C291" s="22">
        <v>2400</v>
      </c>
      <c r="D291" s="22">
        <v>2400</v>
      </c>
      <c r="E291" s="22">
        <v>2400</v>
      </c>
    </row>
    <row r="292" spans="1:5" ht="15.75" thickBot="1">
      <c r="A292" s="127" t="s">
        <v>15</v>
      </c>
      <c r="B292" s="2">
        <f>B321</f>
        <v>58300</v>
      </c>
      <c r="C292" s="2">
        <f>C321</f>
        <v>59100</v>
      </c>
      <c r="D292" s="2">
        <f>D321</f>
        <v>59100</v>
      </c>
      <c r="E292" s="2">
        <f>E321</f>
        <v>59100</v>
      </c>
    </row>
    <row r="293" spans="1:5" ht="15.75" thickBot="1">
      <c r="A293" s="127" t="s">
        <v>23</v>
      </c>
      <c r="B293" s="2">
        <f>B292/B291</f>
        <v>24.291666666666668</v>
      </c>
      <c r="C293" s="2">
        <f>C292/C291</f>
        <v>24.625</v>
      </c>
      <c r="D293" s="2">
        <f>D292/D291</f>
        <v>24.625</v>
      </c>
      <c r="E293" s="2">
        <f>E292/E291</f>
        <v>24.625</v>
      </c>
    </row>
    <row r="294" spans="1:5" ht="15.75" thickBot="1">
      <c r="A294" s="127" t="s">
        <v>16</v>
      </c>
      <c r="B294" s="268" t="s">
        <v>22</v>
      </c>
      <c r="C294" s="3">
        <f t="shared" ref="C294:E296" si="8">C291/B291-1</f>
        <v>0</v>
      </c>
      <c r="D294" s="3">
        <f t="shared" si="8"/>
        <v>0</v>
      </c>
      <c r="E294" s="3">
        <f t="shared" si="8"/>
        <v>0</v>
      </c>
    </row>
    <row r="295" spans="1:5" ht="15.75" thickBot="1">
      <c r="A295" s="127" t="s">
        <v>17</v>
      </c>
      <c r="B295" s="268" t="s">
        <v>22</v>
      </c>
      <c r="C295" s="3">
        <f t="shared" si="8"/>
        <v>1.3722126929674117E-2</v>
      </c>
      <c r="D295" s="3">
        <f t="shared" si="8"/>
        <v>0</v>
      </c>
      <c r="E295" s="3">
        <f t="shared" si="8"/>
        <v>0</v>
      </c>
    </row>
    <row r="296" spans="1:5" ht="15.75" thickBot="1">
      <c r="A296" s="127" t="s">
        <v>18</v>
      </c>
      <c r="B296" s="268" t="s">
        <v>22</v>
      </c>
      <c r="C296" s="3">
        <f t="shared" si="8"/>
        <v>1.3722126929674117E-2</v>
      </c>
      <c r="D296" s="3">
        <f t="shared" si="8"/>
        <v>0</v>
      </c>
      <c r="E296" s="3">
        <f t="shared" si="8"/>
        <v>0</v>
      </c>
    </row>
    <row r="297" spans="1:5" ht="15.75" thickBot="1">
      <c r="A297" s="413" t="s">
        <v>354</v>
      </c>
      <c r="B297" s="414"/>
      <c r="C297" s="414"/>
      <c r="D297" s="414"/>
      <c r="E297" s="415"/>
    </row>
    <row r="298" spans="1:5" ht="12.75" customHeight="1">
      <c r="A298" s="416"/>
      <c r="B298" s="149">
        <v>2019</v>
      </c>
      <c r="C298" s="149">
        <v>2020</v>
      </c>
      <c r="D298" s="149">
        <v>2021</v>
      </c>
      <c r="E298" s="149">
        <v>2022</v>
      </c>
    </row>
    <row r="299" spans="1:5" ht="9" customHeight="1" thickBot="1">
      <c r="A299" s="417"/>
      <c r="B299" s="11" t="s">
        <v>5</v>
      </c>
      <c r="C299" s="11" t="s">
        <v>6</v>
      </c>
      <c r="D299" s="11" t="s">
        <v>6</v>
      </c>
      <c r="E299" s="11" t="s">
        <v>6</v>
      </c>
    </row>
    <row r="300" spans="1:5" ht="15.75" thickBot="1">
      <c r="A300" s="1" t="s">
        <v>0</v>
      </c>
      <c r="B300" s="4">
        <f>B301+B302</f>
        <v>43000</v>
      </c>
      <c r="C300" s="4">
        <f>C301+C302</f>
        <v>43000</v>
      </c>
      <c r="D300" s="4">
        <f>D301+D302</f>
        <v>43000</v>
      </c>
      <c r="E300" s="4">
        <f>E301+E302</f>
        <v>43000</v>
      </c>
    </row>
    <row r="301" spans="1:5" ht="15.75" thickBot="1">
      <c r="A301" s="5" t="s">
        <v>41</v>
      </c>
      <c r="B301" s="150">
        <v>43000</v>
      </c>
      <c r="C301" s="150">
        <v>43000</v>
      </c>
      <c r="D301" s="150">
        <v>43000</v>
      </c>
      <c r="E301" s="150">
        <v>43000</v>
      </c>
    </row>
    <row r="302" spans="1:5" ht="15.75" thickBot="1">
      <c r="A302" s="5" t="s">
        <v>42</v>
      </c>
      <c r="B302" s="6"/>
      <c r="C302" s="6"/>
      <c r="D302" s="6"/>
      <c r="E302" s="6"/>
    </row>
    <row r="303" spans="1:5" ht="24.75" thickBot="1">
      <c r="A303" s="1" t="s">
        <v>28</v>
      </c>
      <c r="B303" s="4">
        <f>B304+B305</f>
        <v>7200</v>
      </c>
      <c r="C303" s="4">
        <f>C304+C305</f>
        <v>7200</v>
      </c>
      <c r="D303" s="4">
        <f>D304+D305</f>
        <v>7200</v>
      </c>
      <c r="E303" s="4">
        <f>E304+E305</f>
        <v>7200</v>
      </c>
    </row>
    <row r="304" spans="1:5" ht="15.75" thickBot="1">
      <c r="A304" s="5" t="s">
        <v>41</v>
      </c>
      <c r="B304" s="150">
        <v>7200</v>
      </c>
      <c r="C304" s="150">
        <v>7200</v>
      </c>
      <c r="D304" s="150">
        <v>7200</v>
      </c>
      <c r="E304" s="150">
        <v>7200</v>
      </c>
    </row>
    <row r="305" spans="1:5" ht="15.75" thickBot="1">
      <c r="A305" s="5" t="s">
        <v>42</v>
      </c>
      <c r="B305" s="6"/>
      <c r="C305" s="4"/>
      <c r="D305" s="4"/>
      <c r="E305" s="4"/>
    </row>
    <row r="306" spans="1:5" ht="15.75" thickBot="1">
      <c r="A306" s="1" t="s">
        <v>1</v>
      </c>
      <c r="B306" s="6">
        <f>B307+B308</f>
        <v>8000</v>
      </c>
      <c r="C306" s="4">
        <f>C307+C308</f>
        <v>8800</v>
      </c>
      <c r="D306" s="4">
        <f>D307+D308</f>
        <v>8800</v>
      </c>
      <c r="E306" s="4">
        <f>E307+E308</f>
        <v>8800</v>
      </c>
    </row>
    <row r="307" spans="1:5" ht="15.75" thickBot="1">
      <c r="A307" s="5" t="s">
        <v>41</v>
      </c>
      <c r="B307" s="150">
        <v>8000</v>
      </c>
      <c r="C307" s="150">
        <v>8800</v>
      </c>
      <c r="D307" s="150">
        <v>8800</v>
      </c>
      <c r="E307" s="150">
        <v>8800</v>
      </c>
    </row>
    <row r="308" spans="1:5" ht="15.75" thickBot="1">
      <c r="A308" s="5" t="s">
        <v>42</v>
      </c>
      <c r="B308" s="6"/>
      <c r="C308" s="4"/>
      <c r="D308" s="4"/>
      <c r="E308" s="4"/>
    </row>
    <row r="309" spans="1:5" ht="15.75" thickBot="1">
      <c r="A309" s="1" t="s">
        <v>2</v>
      </c>
      <c r="B309" s="6"/>
      <c r="C309" s="4"/>
      <c r="D309" s="4"/>
      <c r="E309" s="4"/>
    </row>
    <row r="310" spans="1:5" ht="15.75" thickBot="1">
      <c r="A310" s="5" t="s">
        <v>41</v>
      </c>
      <c r="B310" s="6"/>
      <c r="C310" s="4"/>
      <c r="D310" s="4"/>
      <c r="E310" s="4"/>
    </row>
    <row r="311" spans="1:5" ht="15.75" thickBot="1">
      <c r="A311" s="5" t="s">
        <v>42</v>
      </c>
      <c r="B311" s="6"/>
      <c r="C311" s="4"/>
      <c r="D311" s="4"/>
      <c r="E311" s="4"/>
    </row>
    <row r="312" spans="1:5" ht="15.75" thickBot="1">
      <c r="A312" s="1" t="s">
        <v>24</v>
      </c>
      <c r="B312" s="6"/>
      <c r="C312" s="4"/>
      <c r="D312" s="4"/>
      <c r="E312" s="4"/>
    </row>
    <row r="313" spans="1:5" ht="15.75" thickBot="1">
      <c r="A313" s="5" t="s">
        <v>41</v>
      </c>
      <c r="B313" s="6"/>
      <c r="C313" s="4"/>
      <c r="D313" s="4"/>
      <c r="E313" s="4"/>
    </row>
    <row r="314" spans="1:5" ht="15.75" thickBot="1">
      <c r="A314" s="5" t="s">
        <v>42</v>
      </c>
      <c r="B314" s="6"/>
      <c r="C314" s="4"/>
      <c r="D314" s="4"/>
      <c r="E314" s="4"/>
    </row>
    <row r="315" spans="1:5" ht="15.75" thickBot="1">
      <c r="A315" s="1" t="s">
        <v>25</v>
      </c>
      <c r="B315" s="6">
        <f>B316+B317</f>
        <v>0</v>
      </c>
      <c r="C315" s="4">
        <f>C316+C317</f>
        <v>0</v>
      </c>
      <c r="D315" s="4">
        <f>D316+D317</f>
        <v>0</v>
      </c>
      <c r="E315" s="4">
        <f>E316+E317</f>
        <v>0</v>
      </c>
    </row>
    <row r="316" spans="1:5" ht="15.75" thickBot="1">
      <c r="A316" s="5" t="s">
        <v>41</v>
      </c>
      <c r="B316" s="150"/>
      <c r="C316" s="4">
        <v>0</v>
      </c>
      <c r="D316" s="151">
        <v>0</v>
      </c>
      <c r="E316" s="151">
        <v>0</v>
      </c>
    </row>
    <row r="317" spans="1:5" ht="15.75" thickBot="1">
      <c r="A317" s="5" t="s">
        <v>42</v>
      </c>
      <c r="B317" s="6"/>
      <c r="C317" s="4"/>
      <c r="D317" s="4"/>
      <c r="E317" s="4"/>
    </row>
    <row r="318" spans="1:5" ht="24.75" thickBot="1">
      <c r="A318" s="1" t="s">
        <v>3</v>
      </c>
      <c r="B318" s="6">
        <f>B319+B320</f>
        <v>100</v>
      </c>
      <c r="C318" s="6">
        <f>C319+C320</f>
        <v>100</v>
      </c>
      <c r="D318" s="6">
        <f>D319+D320</f>
        <v>100</v>
      </c>
      <c r="E318" s="6">
        <f>E319+E320</f>
        <v>100</v>
      </c>
    </row>
    <row r="319" spans="1:5" ht="15.75" thickBot="1">
      <c r="A319" s="5" t="s">
        <v>41</v>
      </c>
      <c r="B319" s="6">
        <v>100</v>
      </c>
      <c r="C319" s="6">
        <v>100</v>
      </c>
      <c r="D319" s="6">
        <v>100</v>
      </c>
      <c r="E319" s="6">
        <v>100</v>
      </c>
    </row>
    <row r="320" spans="1:5" ht="15.75" thickBot="1">
      <c r="A320" s="5" t="s">
        <v>42</v>
      </c>
      <c r="B320" s="6"/>
      <c r="C320" s="21"/>
      <c r="D320" s="20"/>
      <c r="E320" s="20"/>
    </row>
    <row r="321" spans="1:5" ht="15.75" thickBot="1">
      <c r="A321" s="13" t="s">
        <v>80</v>
      </c>
      <c r="B321" s="6">
        <f>B318+B315+B312+B309+B306+B303+B300</f>
        <v>58300</v>
      </c>
      <c r="C321" s="6">
        <f>C318+C315+C312+C309+C306+C303+C300</f>
        <v>59100</v>
      </c>
      <c r="D321" s="6">
        <f>D318+D315+D312+D309+D306+D303+D300</f>
        <v>59100</v>
      </c>
      <c r="E321" s="6">
        <f>E318+E315+E312+E309+E306+E303+E300</f>
        <v>59100</v>
      </c>
    </row>
    <row r="322" spans="1:5" ht="15.75" thickBot="1">
      <c r="A322" s="16" t="s">
        <v>32</v>
      </c>
      <c r="B322" s="17">
        <f>IF(B321-B292=0,0,"Error")</f>
        <v>0</v>
      </c>
      <c r="C322" s="17">
        <f>IF(C321-C292=0,0,"Error")</f>
        <v>0</v>
      </c>
      <c r="D322" s="17">
        <f>IF(D321-D292=0,0,"Error")</f>
        <v>0</v>
      </c>
      <c r="E322" s="17">
        <f>IF(E321-E292=0,0,"Error")</f>
        <v>0</v>
      </c>
    </row>
    <row r="323" spans="1:5" ht="15.75" customHeight="1" thickBot="1">
      <c r="A323" s="428" t="s">
        <v>37</v>
      </c>
      <c r="B323" s="429"/>
      <c r="C323" s="429"/>
      <c r="D323" s="429"/>
      <c r="E323" s="430"/>
    </row>
    <row r="324" spans="1:5" ht="23.25" customHeight="1" thickBot="1">
      <c r="A324" s="428" t="s">
        <v>70</v>
      </c>
      <c r="B324" s="429"/>
      <c r="C324" s="429"/>
      <c r="D324" s="429"/>
      <c r="E324" s="430"/>
    </row>
    <row r="325" spans="1:5" ht="15.75" thickBot="1">
      <c r="A325" s="32" t="s">
        <v>91</v>
      </c>
      <c r="B325" s="602"/>
      <c r="C325" s="603"/>
      <c r="D325" s="603"/>
      <c r="E325" s="604"/>
    </row>
    <row r="326" spans="1:5" ht="51.75" customHeight="1" thickBot="1">
      <c r="A326" s="12" t="s">
        <v>103</v>
      </c>
      <c r="B326" s="154" t="s">
        <v>355</v>
      </c>
      <c r="C326" s="155" t="s">
        <v>43</v>
      </c>
      <c r="D326" s="605" t="s">
        <v>356</v>
      </c>
      <c r="E326" s="606"/>
    </row>
    <row r="327" spans="1:5" ht="15.75" thickBot="1">
      <c r="A327" s="156"/>
      <c r="B327" s="423"/>
      <c r="C327" s="550"/>
      <c r="D327" s="418"/>
      <c r="E327" s="419"/>
    </row>
    <row r="328" spans="1:5" ht="17.25" customHeight="1" thickBot="1">
      <c r="A328" s="127" t="s">
        <v>9</v>
      </c>
      <c r="B328" s="458" t="s">
        <v>355</v>
      </c>
      <c r="C328" s="459"/>
      <c r="D328" s="459"/>
      <c r="E328" s="460"/>
    </row>
    <row r="329" spans="1:5" ht="15.75" thickBot="1">
      <c r="A329" s="127" t="s">
        <v>14</v>
      </c>
      <c r="B329" s="449" t="s">
        <v>90</v>
      </c>
      <c r="C329" s="450"/>
      <c r="D329" s="450"/>
      <c r="E329" s="451"/>
    </row>
    <row r="330" spans="1:5" ht="12.75" customHeight="1">
      <c r="A330" s="416"/>
      <c r="B330" s="149">
        <v>2019</v>
      </c>
      <c r="C330" s="149">
        <v>2020</v>
      </c>
      <c r="D330" s="149">
        <v>2021</v>
      </c>
      <c r="E330" s="149">
        <v>2022</v>
      </c>
    </row>
    <row r="331" spans="1:5" ht="9" customHeight="1" thickBot="1">
      <c r="A331" s="417"/>
      <c r="B331" s="11" t="s">
        <v>5</v>
      </c>
      <c r="C331" s="11" t="s">
        <v>6</v>
      </c>
      <c r="D331" s="11" t="s">
        <v>6</v>
      </c>
      <c r="E331" s="11" t="s">
        <v>6</v>
      </c>
    </row>
    <row r="332" spans="1:5" ht="15.75" thickBot="1">
      <c r="A332" s="127" t="s">
        <v>8</v>
      </c>
      <c r="B332" s="22">
        <v>280</v>
      </c>
      <c r="C332" s="260">
        <v>0</v>
      </c>
      <c r="D332" s="2">
        <v>0</v>
      </c>
      <c r="E332" s="2">
        <v>0</v>
      </c>
    </row>
    <row r="333" spans="1:5" ht="15.75" thickBot="1">
      <c r="A333" s="127" t="s">
        <v>15</v>
      </c>
      <c r="B333" s="2">
        <f>B351</f>
        <v>31943</v>
      </c>
      <c r="C333" s="2">
        <f>C351</f>
        <v>12150</v>
      </c>
      <c r="D333" s="2">
        <f>D351</f>
        <v>0</v>
      </c>
      <c r="E333" s="2">
        <f>E351</f>
        <v>0</v>
      </c>
    </row>
    <row r="334" spans="1:5" ht="34.5" customHeight="1" thickBot="1">
      <c r="A334" s="127" t="s">
        <v>23</v>
      </c>
      <c r="B334" s="2">
        <f>B333/B332</f>
        <v>114.08214285714286</v>
      </c>
      <c r="C334" s="2" t="e">
        <f>C333/C332</f>
        <v>#DIV/0!</v>
      </c>
      <c r="D334" s="2" t="e">
        <f>D333/D332</f>
        <v>#DIV/0!</v>
      </c>
      <c r="E334" s="2" t="e">
        <f>E333/E332</f>
        <v>#DIV/0!</v>
      </c>
    </row>
    <row r="335" spans="1:5" ht="15.75" thickBot="1">
      <c r="A335" s="127" t="s">
        <v>16</v>
      </c>
      <c r="B335" s="268" t="s">
        <v>22</v>
      </c>
      <c r="C335" s="3">
        <f>C332/B332-1</f>
        <v>-1</v>
      </c>
      <c r="D335" s="3" t="e">
        <f t="shared" ref="D335:E337" si="9">D332/C332-1</f>
        <v>#DIV/0!</v>
      </c>
      <c r="E335" s="3" t="e">
        <f t="shared" si="9"/>
        <v>#DIV/0!</v>
      </c>
    </row>
    <row r="336" spans="1:5" ht="15.75" thickBot="1">
      <c r="A336" s="127" t="s">
        <v>17</v>
      </c>
      <c r="B336" s="268" t="s">
        <v>22</v>
      </c>
      <c r="C336" s="3">
        <f>C333/B333-1</f>
        <v>-0.61963497479886054</v>
      </c>
      <c r="D336" s="3">
        <f t="shared" si="9"/>
        <v>-1</v>
      </c>
      <c r="E336" s="3" t="e">
        <f t="shared" si="9"/>
        <v>#DIV/0!</v>
      </c>
    </row>
    <row r="337" spans="1:5" ht="15.75" thickBot="1">
      <c r="A337" s="127" t="s">
        <v>18</v>
      </c>
      <c r="B337" s="268" t="s">
        <v>22</v>
      </c>
      <c r="C337" s="3" t="e">
        <f>C334/B334-1</f>
        <v>#DIV/0!</v>
      </c>
      <c r="D337" s="3" t="e">
        <f t="shared" si="9"/>
        <v>#DIV/0!</v>
      </c>
      <c r="E337" s="3" t="e">
        <f t="shared" si="9"/>
        <v>#DIV/0!</v>
      </c>
    </row>
    <row r="338" spans="1:5" ht="15.75" thickBot="1">
      <c r="A338" s="413" t="s">
        <v>357</v>
      </c>
      <c r="B338" s="414"/>
      <c r="C338" s="414"/>
      <c r="D338" s="414"/>
      <c r="E338" s="415"/>
    </row>
    <row r="339" spans="1:5" ht="12.75" customHeight="1">
      <c r="A339" s="416"/>
      <c r="B339" s="149">
        <v>2019</v>
      </c>
      <c r="C339" s="149">
        <v>2020</v>
      </c>
      <c r="D339" s="149">
        <v>2021</v>
      </c>
      <c r="E339" s="149">
        <v>2022</v>
      </c>
    </row>
    <row r="340" spans="1:5" ht="9" customHeight="1" thickBot="1">
      <c r="A340" s="417"/>
      <c r="B340" s="11" t="s">
        <v>5</v>
      </c>
      <c r="C340" s="11" t="s">
        <v>6</v>
      </c>
      <c r="D340" s="11" t="s">
        <v>6</v>
      </c>
      <c r="E340" s="11" t="s">
        <v>6</v>
      </c>
    </row>
    <row r="341" spans="1:5" ht="15.75" thickBot="1">
      <c r="A341" s="1" t="s">
        <v>33</v>
      </c>
      <c r="B341" s="4">
        <f>B342+B343+B344+B345</f>
        <v>0</v>
      </c>
      <c r="C341" s="4">
        <f>C342+C343+C344+C345</f>
        <v>0</v>
      </c>
      <c r="D341" s="4">
        <f>D342+D343+D344+D345</f>
        <v>0</v>
      </c>
      <c r="E341" s="4">
        <f>E342+E343+E344+E345</f>
        <v>0</v>
      </c>
    </row>
    <row r="342" spans="1:5" ht="15.75" thickBot="1">
      <c r="A342" s="5" t="s">
        <v>41</v>
      </c>
      <c r="B342" s="4"/>
      <c r="C342" s="4"/>
      <c r="D342" s="4"/>
      <c r="E342" s="4"/>
    </row>
    <row r="343" spans="1:5" ht="15.75" thickBot="1">
      <c r="A343" s="5" t="s">
        <v>46</v>
      </c>
      <c r="B343" s="4"/>
      <c r="C343" s="4"/>
      <c r="D343" s="4"/>
      <c r="E343" s="4"/>
    </row>
    <row r="344" spans="1:5" ht="15.75" thickBot="1">
      <c r="A344" s="5" t="s">
        <v>47</v>
      </c>
      <c r="B344" s="4"/>
      <c r="C344" s="4"/>
      <c r="D344" s="4"/>
      <c r="E344" s="4"/>
    </row>
    <row r="345" spans="1:5" ht="15.75" thickBot="1">
      <c r="A345" s="5" t="s">
        <v>48</v>
      </c>
      <c r="B345" s="4"/>
      <c r="C345" s="4"/>
      <c r="D345" s="4"/>
      <c r="E345" s="4"/>
    </row>
    <row r="346" spans="1:5" ht="15.75" thickBot="1">
      <c r="A346" s="1" t="s">
        <v>34</v>
      </c>
      <c r="B346" s="6">
        <f>B347+B348+B349+B350</f>
        <v>31943</v>
      </c>
      <c r="C346" s="6">
        <f>C347+C348+C349+C350</f>
        <v>12150</v>
      </c>
      <c r="D346" s="6">
        <f>D347+D348+D349+D350</f>
        <v>0</v>
      </c>
      <c r="E346" s="6">
        <f>E347+E348+E349+E350</f>
        <v>0</v>
      </c>
    </row>
    <row r="347" spans="1:5" ht="15.75" thickBot="1">
      <c r="A347" s="5" t="s">
        <v>41</v>
      </c>
      <c r="B347" s="6">
        <v>31943</v>
      </c>
      <c r="C347" s="4">
        <v>12150</v>
      </c>
      <c r="D347" s="4">
        <v>0</v>
      </c>
      <c r="E347" s="4"/>
    </row>
    <row r="348" spans="1:5" ht="15.75" thickBot="1">
      <c r="A348" s="5" t="s">
        <v>46</v>
      </c>
      <c r="B348" s="6"/>
      <c r="C348" s="4"/>
      <c r="D348" s="4"/>
      <c r="E348" s="4"/>
    </row>
    <row r="349" spans="1:5" ht="15.75" thickBot="1">
      <c r="A349" s="5" t="s">
        <v>47</v>
      </c>
      <c r="B349" s="6"/>
      <c r="C349" s="4"/>
      <c r="D349" s="4"/>
      <c r="E349" s="4"/>
    </row>
    <row r="350" spans="1:5" ht="15.75" thickBot="1">
      <c r="A350" s="5" t="s">
        <v>48</v>
      </c>
      <c r="B350" s="6"/>
      <c r="C350" s="4"/>
      <c r="D350" s="4"/>
      <c r="E350" s="4"/>
    </row>
    <row r="351" spans="1:5" ht="15.75" thickBot="1">
      <c r="A351" s="26" t="s">
        <v>84</v>
      </c>
      <c r="B351" s="6">
        <f>B341+B346</f>
        <v>31943</v>
      </c>
      <c r="C351" s="6">
        <f>C341+C346</f>
        <v>12150</v>
      </c>
      <c r="D351" s="6">
        <f>D341+D346</f>
        <v>0</v>
      </c>
      <c r="E351" s="6">
        <f>E341+E346</f>
        <v>0</v>
      </c>
    </row>
    <row r="352" spans="1:5" ht="15.75" customHeight="1" thickBot="1">
      <c r="A352" s="428" t="s">
        <v>37</v>
      </c>
      <c r="B352" s="429"/>
      <c r="C352" s="429"/>
      <c r="D352" s="429"/>
      <c r="E352" s="430"/>
    </row>
    <row r="353" spans="1:5" ht="23.25" customHeight="1" thickBot="1">
      <c r="A353" s="428" t="s">
        <v>70</v>
      </c>
      <c r="B353" s="429"/>
      <c r="C353" s="429"/>
      <c r="D353" s="429"/>
      <c r="E353" s="430"/>
    </row>
    <row r="354" spans="1:5" ht="15.75" thickBot="1">
      <c r="A354" s="32" t="s">
        <v>91</v>
      </c>
      <c r="B354" s="602"/>
      <c r="C354" s="603"/>
      <c r="D354" s="603"/>
      <c r="E354" s="604"/>
    </row>
    <row r="355" spans="1:5" ht="51.75" customHeight="1" thickBot="1">
      <c r="A355" s="12" t="s">
        <v>102</v>
      </c>
      <c r="B355" s="154" t="s">
        <v>447</v>
      </c>
      <c r="C355" s="155" t="s">
        <v>43</v>
      </c>
      <c r="D355" s="551" t="s">
        <v>448</v>
      </c>
      <c r="E355" s="552"/>
    </row>
    <row r="356" spans="1:5" ht="15.75" thickBot="1">
      <c r="A356" s="156"/>
      <c r="B356" s="423"/>
      <c r="C356" s="550"/>
      <c r="D356" s="418"/>
      <c r="E356" s="419"/>
    </row>
    <row r="357" spans="1:5" ht="17.25" customHeight="1" thickBot="1">
      <c r="A357" s="127" t="s">
        <v>9</v>
      </c>
      <c r="B357" s="458" t="s">
        <v>447</v>
      </c>
      <c r="C357" s="459"/>
      <c r="D357" s="459"/>
      <c r="E357" s="460"/>
    </row>
    <row r="358" spans="1:5" ht="15.75" thickBot="1">
      <c r="A358" s="127" t="s">
        <v>14</v>
      </c>
      <c r="B358" s="425" t="s">
        <v>90</v>
      </c>
      <c r="C358" s="426"/>
      <c r="D358" s="426"/>
      <c r="E358" s="427"/>
    </row>
    <row r="359" spans="1:5" ht="12.75" customHeight="1">
      <c r="A359" s="416"/>
      <c r="B359" s="149">
        <v>2019</v>
      </c>
      <c r="C359" s="149">
        <v>2020</v>
      </c>
      <c r="D359" s="149">
        <v>2021</v>
      </c>
      <c r="E359" s="149">
        <v>2022</v>
      </c>
    </row>
    <row r="360" spans="1:5" ht="9" customHeight="1" thickBot="1">
      <c r="A360" s="417"/>
      <c r="B360" s="11" t="s">
        <v>5</v>
      </c>
      <c r="C360" s="11" t="s">
        <v>6</v>
      </c>
      <c r="D360" s="11" t="s">
        <v>6</v>
      </c>
      <c r="E360" s="11" t="s">
        <v>6</v>
      </c>
    </row>
    <row r="361" spans="1:5" ht="15.75" thickBot="1">
      <c r="A361" s="127" t="s">
        <v>8</v>
      </c>
      <c r="B361" s="22"/>
      <c r="C361" s="22">
        <v>18000</v>
      </c>
      <c r="D361" s="2">
        <v>0</v>
      </c>
      <c r="E361" s="2">
        <v>0</v>
      </c>
    </row>
    <row r="362" spans="1:5" ht="15.75" thickBot="1">
      <c r="A362" s="127" t="s">
        <v>15</v>
      </c>
      <c r="B362" s="2">
        <f>B380</f>
        <v>0</v>
      </c>
      <c r="C362" s="2">
        <f>C380</f>
        <v>107488</v>
      </c>
      <c r="D362" s="2">
        <f>D380</f>
        <v>0</v>
      </c>
      <c r="E362" s="2">
        <f>E380</f>
        <v>0</v>
      </c>
    </row>
    <row r="363" spans="1:5" ht="34.5" customHeight="1" thickBot="1">
      <c r="A363" s="127" t="s">
        <v>23</v>
      </c>
      <c r="B363" s="231" t="e">
        <f>B362/B361</f>
        <v>#DIV/0!</v>
      </c>
      <c r="C363" s="231">
        <f t="shared" ref="C363:E363" si="10">C362/C361</f>
        <v>5.9715555555555557</v>
      </c>
      <c r="D363" s="231" t="e">
        <f t="shared" si="10"/>
        <v>#DIV/0!</v>
      </c>
      <c r="E363" s="231" t="e">
        <f t="shared" si="10"/>
        <v>#DIV/0!</v>
      </c>
    </row>
    <row r="364" spans="1:5" ht="15.75" thickBot="1">
      <c r="A364" s="127" t="s">
        <v>16</v>
      </c>
      <c r="B364" s="268" t="s">
        <v>22</v>
      </c>
      <c r="C364" s="3" t="e">
        <f>C361/B361-1</f>
        <v>#DIV/0!</v>
      </c>
      <c r="D364" s="3">
        <f t="shared" ref="D364:E366" si="11">D361/C361-1</f>
        <v>-1</v>
      </c>
      <c r="E364" s="3" t="e">
        <f t="shared" si="11"/>
        <v>#DIV/0!</v>
      </c>
    </row>
    <row r="365" spans="1:5" ht="15.75" thickBot="1">
      <c r="A365" s="127" t="s">
        <v>17</v>
      </c>
      <c r="B365" s="268" t="s">
        <v>22</v>
      </c>
      <c r="C365" s="3" t="e">
        <f>C362/B362-1</f>
        <v>#DIV/0!</v>
      </c>
      <c r="D365" s="3">
        <f t="shared" si="11"/>
        <v>-1</v>
      </c>
      <c r="E365" s="3" t="e">
        <f t="shared" si="11"/>
        <v>#DIV/0!</v>
      </c>
    </row>
    <row r="366" spans="1:5" ht="15.75" thickBot="1">
      <c r="A366" s="127" t="s">
        <v>18</v>
      </c>
      <c r="B366" s="268" t="s">
        <v>22</v>
      </c>
      <c r="C366" s="3" t="e">
        <f>C363/B363-1</f>
        <v>#DIV/0!</v>
      </c>
      <c r="D366" s="3" t="e">
        <f t="shared" si="11"/>
        <v>#DIV/0!</v>
      </c>
      <c r="E366" s="3" t="e">
        <f t="shared" si="11"/>
        <v>#DIV/0!</v>
      </c>
    </row>
    <row r="367" spans="1:5" ht="15.75" thickBot="1">
      <c r="A367" s="413" t="s">
        <v>360</v>
      </c>
      <c r="B367" s="414"/>
      <c r="C367" s="414"/>
      <c r="D367" s="414"/>
      <c r="E367" s="415"/>
    </row>
    <row r="368" spans="1:5" ht="12.75" customHeight="1">
      <c r="A368" s="416"/>
      <c r="B368" s="149">
        <v>2019</v>
      </c>
      <c r="C368" s="149">
        <v>2020</v>
      </c>
      <c r="D368" s="149">
        <v>2021</v>
      </c>
      <c r="E368" s="149">
        <v>2022</v>
      </c>
    </row>
    <row r="369" spans="1:5" ht="9" customHeight="1" thickBot="1">
      <c r="A369" s="417"/>
      <c r="B369" s="11" t="s">
        <v>5</v>
      </c>
      <c r="C369" s="11" t="s">
        <v>6</v>
      </c>
      <c r="D369" s="11" t="s">
        <v>6</v>
      </c>
      <c r="E369" s="11" t="s">
        <v>6</v>
      </c>
    </row>
    <row r="370" spans="1:5" ht="15.75" thickBot="1">
      <c r="A370" s="1" t="s">
        <v>33</v>
      </c>
      <c r="B370" s="4">
        <f>B371+B372+B373+B374</f>
        <v>0</v>
      </c>
      <c r="C370" s="4">
        <f>C371+C372+C373+C374</f>
        <v>0</v>
      </c>
      <c r="D370" s="4">
        <f>D371+D372+D373+D374</f>
        <v>0</v>
      </c>
      <c r="E370" s="4">
        <f>E371+E372+E373+E374</f>
        <v>0</v>
      </c>
    </row>
    <row r="371" spans="1:5" ht="15.75" thickBot="1">
      <c r="A371" s="5" t="s">
        <v>41</v>
      </c>
      <c r="B371" s="4"/>
      <c r="C371" s="4"/>
      <c r="D371" s="4"/>
      <c r="E371" s="4"/>
    </row>
    <row r="372" spans="1:5" ht="15.75" thickBot="1">
      <c r="A372" s="5" t="s">
        <v>46</v>
      </c>
      <c r="B372" s="4"/>
      <c r="C372" s="4"/>
      <c r="D372" s="4"/>
      <c r="E372" s="4"/>
    </row>
    <row r="373" spans="1:5" ht="15.75" thickBot="1">
      <c r="A373" s="5" t="s">
        <v>47</v>
      </c>
      <c r="B373" s="4"/>
      <c r="C373" s="4"/>
      <c r="D373" s="4"/>
      <c r="E373" s="4"/>
    </row>
    <row r="374" spans="1:5" ht="15.75" thickBot="1">
      <c r="A374" s="5" t="s">
        <v>48</v>
      </c>
      <c r="B374" s="4"/>
      <c r="C374" s="4"/>
      <c r="D374" s="4"/>
      <c r="E374" s="4"/>
    </row>
    <row r="375" spans="1:5" ht="15.75" thickBot="1">
      <c r="A375" s="1" t="s">
        <v>34</v>
      </c>
      <c r="B375" s="6">
        <f>B376+B377+B378+B379</f>
        <v>0</v>
      </c>
      <c r="C375" s="6">
        <f>C376+C377+C378+C379</f>
        <v>107488</v>
      </c>
      <c r="D375" s="6">
        <f>D376+D377+D378+D379</f>
        <v>0</v>
      </c>
      <c r="E375" s="6">
        <f>E376+E377+E378+E379</f>
        <v>0</v>
      </c>
    </row>
    <row r="376" spans="1:5" ht="15.75" thickBot="1">
      <c r="A376" s="5" t="s">
        <v>41</v>
      </c>
      <c r="B376" s="6">
        <v>0</v>
      </c>
      <c r="C376" s="4">
        <v>107488</v>
      </c>
      <c r="D376" s="4">
        <v>0</v>
      </c>
      <c r="E376" s="4"/>
    </row>
    <row r="377" spans="1:5" ht="15.75" thickBot="1">
      <c r="A377" s="5" t="s">
        <v>46</v>
      </c>
      <c r="B377" s="6"/>
      <c r="C377" s="4"/>
      <c r="D377" s="4"/>
      <c r="E377" s="4"/>
    </row>
    <row r="378" spans="1:5" ht="15.75" thickBot="1">
      <c r="A378" s="5" t="s">
        <v>47</v>
      </c>
      <c r="B378" s="6"/>
      <c r="C378" s="4"/>
      <c r="D378" s="4"/>
      <c r="E378" s="4"/>
    </row>
    <row r="379" spans="1:5" ht="15.75" thickBot="1">
      <c r="A379" s="5" t="s">
        <v>48</v>
      </c>
      <c r="B379" s="6"/>
      <c r="C379" s="4"/>
      <c r="D379" s="4"/>
      <c r="E379" s="4"/>
    </row>
    <row r="380" spans="1:5" ht="15.75" thickBot="1">
      <c r="A380" s="26" t="s">
        <v>85</v>
      </c>
      <c r="B380" s="6">
        <f>B370+B375</f>
        <v>0</v>
      </c>
      <c r="C380" s="6">
        <f>C370+C375</f>
        <v>107488</v>
      </c>
      <c r="D380" s="6">
        <f>D370+D375</f>
        <v>0</v>
      </c>
      <c r="E380" s="6">
        <f>E370+E375</f>
        <v>0</v>
      </c>
    </row>
    <row r="381" spans="1:5" ht="15.75" customHeight="1" thickBot="1">
      <c r="A381" s="428" t="s">
        <v>37</v>
      </c>
      <c r="B381" s="429"/>
      <c r="C381" s="429"/>
      <c r="D381" s="429"/>
      <c r="E381" s="430"/>
    </row>
    <row r="382" spans="1:5" ht="23.25" customHeight="1" thickBot="1">
      <c r="A382" s="428" t="s">
        <v>70</v>
      </c>
      <c r="B382" s="429"/>
      <c r="C382" s="429"/>
      <c r="D382" s="429"/>
      <c r="E382" s="430"/>
    </row>
    <row r="383" spans="1:5" ht="15.75" thickBot="1">
      <c r="A383" s="32" t="s">
        <v>91</v>
      </c>
      <c r="B383" s="602"/>
      <c r="C383" s="603"/>
      <c r="D383" s="603"/>
      <c r="E383" s="604"/>
    </row>
    <row r="384" spans="1:5" ht="51.75" customHeight="1" thickBot="1">
      <c r="A384" s="12" t="s">
        <v>86</v>
      </c>
      <c r="B384" s="154" t="s">
        <v>449</v>
      </c>
      <c r="C384" s="155" t="s">
        <v>43</v>
      </c>
      <c r="D384" s="551" t="s">
        <v>450</v>
      </c>
      <c r="E384" s="552"/>
    </row>
    <row r="385" spans="1:5" ht="15.75" thickBot="1">
      <c r="A385" s="156"/>
      <c r="B385" s="423"/>
      <c r="C385" s="550"/>
      <c r="D385" s="418"/>
      <c r="E385" s="419"/>
    </row>
    <row r="386" spans="1:5" ht="17.25" customHeight="1" thickBot="1">
      <c r="A386" s="127" t="s">
        <v>9</v>
      </c>
      <c r="B386" s="458" t="s">
        <v>449</v>
      </c>
      <c r="C386" s="459"/>
      <c r="D386" s="459"/>
      <c r="E386" s="460"/>
    </row>
    <row r="387" spans="1:5" ht="15.75" thickBot="1">
      <c r="A387" s="127" t="s">
        <v>14</v>
      </c>
      <c r="B387" s="425" t="s">
        <v>421</v>
      </c>
      <c r="C387" s="426"/>
      <c r="D387" s="426"/>
      <c r="E387" s="427"/>
    </row>
    <row r="388" spans="1:5" ht="12.75" customHeight="1">
      <c r="A388" s="416"/>
      <c r="B388" s="149">
        <v>2019</v>
      </c>
      <c r="C388" s="149">
        <v>2020</v>
      </c>
      <c r="D388" s="149">
        <v>2021</v>
      </c>
      <c r="E388" s="149">
        <v>2022</v>
      </c>
    </row>
    <row r="389" spans="1:5" ht="9" customHeight="1" thickBot="1">
      <c r="A389" s="417"/>
      <c r="B389" s="11" t="s">
        <v>5</v>
      </c>
      <c r="C389" s="11" t="s">
        <v>6</v>
      </c>
      <c r="D389" s="11" t="s">
        <v>6</v>
      </c>
      <c r="E389" s="11" t="s">
        <v>6</v>
      </c>
    </row>
    <row r="390" spans="1:5" ht="15.75" thickBot="1">
      <c r="A390" s="127" t="s">
        <v>8</v>
      </c>
      <c r="B390" s="22">
        <v>10</v>
      </c>
      <c r="C390" s="2">
        <v>20</v>
      </c>
      <c r="D390" s="2">
        <v>0</v>
      </c>
      <c r="E390" s="2">
        <v>0</v>
      </c>
    </row>
    <row r="391" spans="1:5" ht="15.75" thickBot="1">
      <c r="A391" s="127" t="s">
        <v>15</v>
      </c>
      <c r="B391" s="2">
        <f>B409</f>
        <v>12000</v>
      </c>
      <c r="C391" s="2">
        <f>C409</f>
        <v>18475</v>
      </c>
      <c r="D391" s="2">
        <f>D409</f>
        <v>0</v>
      </c>
      <c r="E391" s="2">
        <f>E409</f>
        <v>0</v>
      </c>
    </row>
    <row r="392" spans="1:5" ht="34.5" customHeight="1" thickBot="1">
      <c r="A392" s="127" t="s">
        <v>23</v>
      </c>
      <c r="B392" s="2">
        <f>B391/B390</f>
        <v>1200</v>
      </c>
      <c r="C392" s="2">
        <f>C391/C390</f>
        <v>923.75</v>
      </c>
      <c r="D392" s="2" t="e">
        <f>D391/D390</f>
        <v>#DIV/0!</v>
      </c>
      <c r="E392" s="2" t="e">
        <f>E391/E390</f>
        <v>#DIV/0!</v>
      </c>
    </row>
    <row r="393" spans="1:5" ht="15.75" thickBot="1">
      <c r="A393" s="127" t="s">
        <v>16</v>
      </c>
      <c r="B393" s="268" t="s">
        <v>22</v>
      </c>
      <c r="C393" s="3">
        <f>C390/B390-1</f>
        <v>1</v>
      </c>
      <c r="D393" s="3">
        <f t="shared" ref="D393:E395" si="12">D390/C390-1</f>
        <v>-1</v>
      </c>
      <c r="E393" s="3" t="e">
        <f t="shared" si="12"/>
        <v>#DIV/0!</v>
      </c>
    </row>
    <row r="394" spans="1:5" ht="15.75" thickBot="1">
      <c r="A394" s="127" t="s">
        <v>17</v>
      </c>
      <c r="B394" s="268" t="s">
        <v>22</v>
      </c>
      <c r="C394" s="3">
        <f>C391/B391-1</f>
        <v>0.5395833333333333</v>
      </c>
      <c r="D394" s="3">
        <f t="shared" si="12"/>
        <v>-1</v>
      </c>
      <c r="E394" s="3" t="e">
        <f t="shared" si="12"/>
        <v>#DIV/0!</v>
      </c>
    </row>
    <row r="395" spans="1:5" ht="15.75" thickBot="1">
      <c r="A395" s="127" t="s">
        <v>18</v>
      </c>
      <c r="B395" s="268" t="s">
        <v>22</v>
      </c>
      <c r="C395" s="3">
        <f>C392/B392-1</f>
        <v>-0.23020833333333335</v>
      </c>
      <c r="D395" s="3" t="e">
        <f t="shared" si="12"/>
        <v>#DIV/0!</v>
      </c>
      <c r="E395" s="3" t="e">
        <f t="shared" si="12"/>
        <v>#DIV/0!</v>
      </c>
    </row>
    <row r="396" spans="1:5" ht="15.75" thickBot="1">
      <c r="A396" s="413" t="s">
        <v>451</v>
      </c>
      <c r="B396" s="414"/>
      <c r="C396" s="414"/>
      <c r="D396" s="414"/>
      <c r="E396" s="415"/>
    </row>
    <row r="397" spans="1:5" ht="12.75" customHeight="1">
      <c r="A397" s="416"/>
      <c r="B397" s="149">
        <v>2019</v>
      </c>
      <c r="C397" s="149">
        <v>2020</v>
      </c>
      <c r="D397" s="149">
        <v>2021</v>
      </c>
      <c r="E397" s="149">
        <v>2022</v>
      </c>
    </row>
    <row r="398" spans="1:5" ht="9" customHeight="1" thickBot="1">
      <c r="A398" s="417"/>
      <c r="B398" s="11" t="s">
        <v>5</v>
      </c>
      <c r="C398" s="11" t="s">
        <v>6</v>
      </c>
      <c r="D398" s="11" t="s">
        <v>6</v>
      </c>
      <c r="E398" s="11" t="s">
        <v>6</v>
      </c>
    </row>
    <row r="399" spans="1:5" ht="15.75" thickBot="1">
      <c r="A399" s="1" t="s">
        <v>33</v>
      </c>
      <c r="B399" s="4">
        <f>B400+B401+B402+B403</f>
        <v>0</v>
      </c>
      <c r="C399" s="4">
        <f>C400+C401+C402+C403</f>
        <v>0</v>
      </c>
      <c r="D399" s="4">
        <f>D400+D401+D402+D403</f>
        <v>0</v>
      </c>
      <c r="E399" s="4">
        <f>E400+E401+E402+E403</f>
        <v>0</v>
      </c>
    </row>
    <row r="400" spans="1:5" ht="15.75" thickBot="1">
      <c r="A400" s="5" t="s">
        <v>41</v>
      </c>
      <c r="B400" s="4"/>
      <c r="C400" s="4"/>
      <c r="D400" s="4"/>
      <c r="E400" s="4"/>
    </row>
    <row r="401" spans="1:5" ht="15.75" thickBot="1">
      <c r="A401" s="5" t="s">
        <v>46</v>
      </c>
      <c r="B401" s="4"/>
      <c r="C401" s="4"/>
      <c r="D401" s="4"/>
      <c r="E401" s="4"/>
    </row>
    <row r="402" spans="1:5" ht="15.75" thickBot="1">
      <c r="A402" s="5" t="s">
        <v>47</v>
      </c>
      <c r="B402" s="4"/>
      <c r="C402" s="4"/>
      <c r="D402" s="4"/>
      <c r="E402" s="4"/>
    </row>
    <row r="403" spans="1:5" ht="15.75" thickBot="1">
      <c r="A403" s="5" t="s">
        <v>48</v>
      </c>
      <c r="B403" s="4"/>
      <c r="C403" s="4"/>
      <c r="D403" s="4"/>
      <c r="E403" s="4"/>
    </row>
    <row r="404" spans="1:5" ht="15.75" thickBot="1">
      <c r="A404" s="1" t="s">
        <v>34</v>
      </c>
      <c r="B404" s="6">
        <f>B405+B406+B407+B408</f>
        <v>12000</v>
      </c>
      <c r="C404" s="6">
        <f>C405+C406+C407+C408</f>
        <v>18475</v>
      </c>
      <c r="D404" s="6">
        <f>D405+D406+D407+D408</f>
        <v>0</v>
      </c>
      <c r="E404" s="6">
        <f>E405+E406+E407+E408</f>
        <v>0</v>
      </c>
    </row>
    <row r="405" spans="1:5" ht="15.75" thickBot="1">
      <c r="A405" s="5" t="s">
        <v>41</v>
      </c>
      <c r="B405" s="6">
        <v>12000</v>
      </c>
      <c r="C405" s="4">
        <v>18475</v>
      </c>
      <c r="D405" s="4">
        <v>0</v>
      </c>
      <c r="E405" s="4"/>
    </row>
    <row r="406" spans="1:5" ht="15.75" thickBot="1">
      <c r="A406" s="5" t="s">
        <v>46</v>
      </c>
      <c r="B406" s="6"/>
      <c r="C406" s="4"/>
      <c r="D406" s="4"/>
      <c r="E406" s="4"/>
    </row>
    <row r="407" spans="1:5" ht="15.75" thickBot="1">
      <c r="A407" s="5" t="s">
        <v>47</v>
      </c>
      <c r="B407" s="6"/>
      <c r="C407" s="4"/>
      <c r="D407" s="4"/>
      <c r="E407" s="4"/>
    </row>
    <row r="408" spans="1:5" ht="15.75" thickBot="1">
      <c r="A408" s="5" t="s">
        <v>48</v>
      </c>
      <c r="B408" s="6"/>
      <c r="C408" s="4"/>
      <c r="D408" s="4"/>
      <c r="E408" s="4"/>
    </row>
    <row r="409" spans="1:5" ht="15.75" thickBot="1">
      <c r="A409" s="26" t="s">
        <v>368</v>
      </c>
      <c r="B409" s="6">
        <f>B399+B404</f>
        <v>12000</v>
      </c>
      <c r="C409" s="6">
        <f>C399+C404</f>
        <v>18475</v>
      </c>
      <c r="D409" s="6">
        <f>D399+D404</f>
        <v>0</v>
      </c>
      <c r="E409" s="6">
        <f>E399+E404</f>
        <v>0</v>
      </c>
    </row>
    <row r="410" spans="1:5" ht="15.75" customHeight="1" thickBot="1">
      <c r="A410" s="428" t="s">
        <v>37</v>
      </c>
      <c r="B410" s="429"/>
      <c r="C410" s="429"/>
      <c r="D410" s="429"/>
      <c r="E410" s="430"/>
    </row>
    <row r="411" spans="1:5" ht="23.25" customHeight="1" thickBot="1">
      <c r="A411" s="428" t="s">
        <v>70</v>
      </c>
      <c r="B411" s="429"/>
      <c r="C411" s="429"/>
      <c r="D411" s="429"/>
      <c r="E411" s="430"/>
    </row>
    <row r="412" spans="1:5" ht="15.75" thickBot="1">
      <c r="A412" s="32" t="s">
        <v>91</v>
      </c>
      <c r="B412" s="602"/>
      <c r="C412" s="603"/>
      <c r="D412" s="603"/>
      <c r="E412" s="604"/>
    </row>
    <row r="413" spans="1:5" ht="51.75" customHeight="1" thickBot="1">
      <c r="A413" s="12" t="s">
        <v>87</v>
      </c>
      <c r="B413" s="154" t="s">
        <v>513</v>
      </c>
      <c r="C413" s="155" t="s">
        <v>43</v>
      </c>
      <c r="D413" s="551"/>
      <c r="E413" s="552"/>
    </row>
    <row r="414" spans="1:5" ht="15.75" thickBot="1">
      <c r="A414" s="156"/>
      <c r="B414" s="423"/>
      <c r="C414" s="550"/>
      <c r="D414" s="418"/>
      <c r="E414" s="419"/>
    </row>
    <row r="415" spans="1:5" ht="17.25" customHeight="1" thickBot="1">
      <c r="A415" s="127" t="s">
        <v>9</v>
      </c>
      <c r="B415" s="458" t="s">
        <v>513</v>
      </c>
      <c r="C415" s="459"/>
      <c r="D415" s="459"/>
      <c r="E415" s="460"/>
    </row>
    <row r="416" spans="1:5" ht="15.75" thickBot="1">
      <c r="A416" s="127" t="s">
        <v>14</v>
      </c>
      <c r="B416" s="425" t="s">
        <v>421</v>
      </c>
      <c r="C416" s="426"/>
      <c r="D416" s="426"/>
      <c r="E416" s="427"/>
    </row>
    <row r="417" spans="1:5" ht="12.75" customHeight="1">
      <c r="A417" s="416"/>
      <c r="B417" s="149">
        <v>2019</v>
      </c>
      <c r="C417" s="149">
        <v>2020</v>
      </c>
      <c r="D417" s="149">
        <v>2021</v>
      </c>
      <c r="E417" s="149">
        <v>2022</v>
      </c>
    </row>
    <row r="418" spans="1:5" ht="9" customHeight="1" thickBot="1">
      <c r="A418" s="417"/>
      <c r="B418" s="11" t="s">
        <v>5</v>
      </c>
      <c r="C418" s="11" t="s">
        <v>6</v>
      </c>
      <c r="D418" s="11" t="s">
        <v>6</v>
      </c>
      <c r="E418" s="11" t="s">
        <v>6</v>
      </c>
    </row>
    <row r="419" spans="1:5" ht="15.75" thickBot="1">
      <c r="A419" s="127" t="s">
        <v>8</v>
      </c>
      <c r="B419" s="22"/>
      <c r="C419" s="22">
        <v>10</v>
      </c>
      <c r="D419" s="2">
        <v>0</v>
      </c>
      <c r="E419" s="2">
        <v>0</v>
      </c>
    </row>
    <row r="420" spans="1:5" ht="15.75" thickBot="1">
      <c r="A420" s="127" t="s">
        <v>15</v>
      </c>
      <c r="B420" s="2">
        <f>B438</f>
        <v>0</v>
      </c>
      <c r="C420" s="2">
        <f>C438</f>
        <v>11400</v>
      </c>
      <c r="D420" s="2">
        <f>D438</f>
        <v>0</v>
      </c>
      <c r="E420" s="2">
        <f>E438</f>
        <v>0</v>
      </c>
    </row>
    <row r="421" spans="1:5" ht="34.5" customHeight="1" thickBot="1">
      <c r="A421" s="127" t="s">
        <v>23</v>
      </c>
      <c r="B421" s="2" t="e">
        <f>B420/B419</f>
        <v>#DIV/0!</v>
      </c>
      <c r="C421" s="2">
        <f>C420/C419</f>
        <v>1140</v>
      </c>
      <c r="D421" s="2" t="e">
        <f>D420/D419</f>
        <v>#DIV/0!</v>
      </c>
      <c r="E421" s="2" t="e">
        <f>E420/E419</f>
        <v>#DIV/0!</v>
      </c>
    </row>
    <row r="422" spans="1:5" ht="15.75" thickBot="1">
      <c r="A422" s="127" t="s">
        <v>16</v>
      </c>
      <c r="B422" s="268" t="s">
        <v>22</v>
      </c>
      <c r="C422" s="3" t="e">
        <f>C419/B419-1</f>
        <v>#DIV/0!</v>
      </c>
      <c r="D422" s="3">
        <f t="shared" ref="D422:E424" si="13">D419/C419-1</f>
        <v>-1</v>
      </c>
      <c r="E422" s="3" t="e">
        <f t="shared" si="13"/>
        <v>#DIV/0!</v>
      </c>
    </row>
    <row r="423" spans="1:5" ht="15.75" thickBot="1">
      <c r="A423" s="127" t="s">
        <v>17</v>
      </c>
      <c r="B423" s="268" t="s">
        <v>22</v>
      </c>
      <c r="C423" s="3" t="e">
        <f>C420/B420-1</f>
        <v>#DIV/0!</v>
      </c>
      <c r="D423" s="3">
        <f t="shared" si="13"/>
        <v>-1</v>
      </c>
      <c r="E423" s="3" t="e">
        <f t="shared" si="13"/>
        <v>#DIV/0!</v>
      </c>
    </row>
    <row r="424" spans="1:5" ht="15.75" thickBot="1">
      <c r="A424" s="127" t="s">
        <v>18</v>
      </c>
      <c r="B424" s="268" t="s">
        <v>22</v>
      </c>
      <c r="C424" s="3" t="e">
        <f>C421/B421-1</f>
        <v>#DIV/0!</v>
      </c>
      <c r="D424" s="3" t="e">
        <f t="shared" si="13"/>
        <v>#DIV/0!</v>
      </c>
      <c r="E424" s="3" t="e">
        <f t="shared" si="13"/>
        <v>#DIV/0!</v>
      </c>
    </row>
    <row r="425" spans="1:5" ht="15.75" thickBot="1">
      <c r="A425" s="413" t="s">
        <v>452</v>
      </c>
      <c r="B425" s="414"/>
      <c r="C425" s="414"/>
      <c r="D425" s="414"/>
      <c r="E425" s="415"/>
    </row>
    <row r="426" spans="1:5" ht="12.75" customHeight="1">
      <c r="A426" s="416"/>
      <c r="B426" s="149">
        <v>2019</v>
      </c>
      <c r="C426" s="149">
        <v>2020</v>
      </c>
      <c r="D426" s="149">
        <v>2021</v>
      </c>
      <c r="E426" s="149">
        <v>2022</v>
      </c>
    </row>
    <row r="427" spans="1:5" ht="9" customHeight="1" thickBot="1">
      <c r="A427" s="417"/>
      <c r="B427" s="11" t="s">
        <v>5</v>
      </c>
      <c r="C427" s="11" t="s">
        <v>6</v>
      </c>
      <c r="D427" s="11" t="s">
        <v>6</v>
      </c>
      <c r="E427" s="11" t="s">
        <v>6</v>
      </c>
    </row>
    <row r="428" spans="1:5" ht="15.75" thickBot="1">
      <c r="A428" s="1" t="s">
        <v>33</v>
      </c>
      <c r="B428" s="4">
        <f>B429+B430+B431+B432</f>
        <v>0</v>
      </c>
      <c r="C428" s="4">
        <f>C429+C430+C431+C432</f>
        <v>0</v>
      </c>
      <c r="D428" s="4">
        <f>D429+D430+D431+D432</f>
        <v>0</v>
      </c>
      <c r="E428" s="4">
        <f>E429+E430+E431+E432</f>
        <v>0</v>
      </c>
    </row>
    <row r="429" spans="1:5" ht="15.75" thickBot="1">
      <c r="A429" s="5" t="s">
        <v>41</v>
      </c>
      <c r="B429" s="4"/>
      <c r="C429" s="4"/>
      <c r="D429" s="4"/>
      <c r="E429" s="4"/>
    </row>
    <row r="430" spans="1:5" ht="15.75" thickBot="1">
      <c r="A430" s="5" t="s">
        <v>46</v>
      </c>
      <c r="B430" s="4"/>
      <c r="C430" s="4"/>
      <c r="D430" s="4"/>
      <c r="E430" s="4"/>
    </row>
    <row r="431" spans="1:5" ht="15.75" thickBot="1">
      <c r="A431" s="5" t="s">
        <v>47</v>
      </c>
      <c r="B431" s="4"/>
      <c r="C431" s="4"/>
      <c r="D431" s="4"/>
      <c r="E431" s="4"/>
    </row>
    <row r="432" spans="1:5" ht="15.75" thickBot="1">
      <c r="A432" s="5" t="s">
        <v>48</v>
      </c>
      <c r="B432" s="4"/>
      <c r="C432" s="4"/>
      <c r="D432" s="4"/>
      <c r="E432" s="4"/>
    </row>
    <row r="433" spans="1:5" ht="15.75" thickBot="1">
      <c r="A433" s="1" t="s">
        <v>34</v>
      </c>
      <c r="B433" s="6">
        <f>B434+B435+B436+B437</f>
        <v>0</v>
      </c>
      <c r="C433" s="6">
        <f>C434+C435+C436+C437</f>
        <v>11400</v>
      </c>
      <c r="D433" s="6">
        <f>D434+D435+D436+D437</f>
        <v>0</v>
      </c>
      <c r="E433" s="6">
        <f>E434+E435+E436+E437</f>
        <v>0</v>
      </c>
    </row>
    <row r="434" spans="1:5" ht="15.75" thickBot="1">
      <c r="A434" s="5" t="s">
        <v>41</v>
      </c>
      <c r="B434" s="6"/>
      <c r="C434" s="4">
        <v>11400</v>
      </c>
      <c r="D434" s="4">
        <v>0</v>
      </c>
      <c r="E434" s="4"/>
    </row>
    <row r="435" spans="1:5" ht="15.75" thickBot="1">
      <c r="A435" s="5" t="s">
        <v>46</v>
      </c>
      <c r="B435" s="6"/>
      <c r="C435" s="4"/>
      <c r="D435" s="4"/>
      <c r="E435" s="4"/>
    </row>
    <row r="436" spans="1:5" ht="15.75" thickBot="1">
      <c r="A436" s="5" t="s">
        <v>47</v>
      </c>
      <c r="B436" s="6"/>
      <c r="C436" s="4"/>
      <c r="D436" s="4"/>
      <c r="E436" s="4"/>
    </row>
    <row r="437" spans="1:5" ht="15.75" thickBot="1">
      <c r="A437" s="5" t="s">
        <v>48</v>
      </c>
      <c r="B437" s="6"/>
      <c r="C437" s="4"/>
      <c r="D437" s="4"/>
      <c r="E437" s="4"/>
    </row>
    <row r="438" spans="1:5" ht="15.75" thickBot="1">
      <c r="A438" s="26" t="s">
        <v>88</v>
      </c>
      <c r="B438" s="6">
        <f>B428+B433</f>
        <v>0</v>
      </c>
      <c r="C438" s="6">
        <f>C428+C433</f>
        <v>11400</v>
      </c>
      <c r="D438" s="6">
        <f>D428+D433</f>
        <v>0</v>
      </c>
      <c r="E438" s="6">
        <f>E428+E433</f>
        <v>0</v>
      </c>
    </row>
    <row r="439" spans="1:5" ht="15.75" customHeight="1" thickBot="1">
      <c r="A439" s="428" t="s">
        <v>37</v>
      </c>
      <c r="B439" s="429"/>
      <c r="C439" s="429"/>
      <c r="D439" s="429"/>
      <c r="E439" s="430"/>
    </row>
    <row r="440" spans="1:5" ht="23.25" customHeight="1" thickBot="1">
      <c r="A440" s="428" t="s">
        <v>70</v>
      </c>
      <c r="B440" s="429"/>
      <c r="C440" s="429"/>
      <c r="D440" s="429"/>
      <c r="E440" s="430"/>
    </row>
    <row r="441" spans="1:5" ht="15.75" thickBot="1">
      <c r="A441" s="32" t="s">
        <v>91</v>
      </c>
      <c r="B441" s="602"/>
      <c r="C441" s="603"/>
      <c r="D441" s="603"/>
      <c r="E441" s="604"/>
    </row>
    <row r="442" spans="1:5" ht="51.75" customHeight="1" thickBot="1">
      <c r="A442" s="12" t="s">
        <v>101</v>
      </c>
      <c r="B442" s="154" t="s">
        <v>514</v>
      </c>
      <c r="C442" s="155" t="s">
        <v>43</v>
      </c>
      <c r="D442" s="551"/>
      <c r="E442" s="552"/>
    </row>
    <row r="443" spans="1:5" ht="15.75" thickBot="1">
      <c r="A443" s="156"/>
      <c r="B443" s="423"/>
      <c r="C443" s="550"/>
      <c r="D443" s="418"/>
      <c r="E443" s="419"/>
    </row>
    <row r="444" spans="1:5" ht="17.25" customHeight="1" thickBot="1">
      <c r="A444" s="127" t="s">
        <v>9</v>
      </c>
      <c r="B444" s="458" t="s">
        <v>514</v>
      </c>
      <c r="C444" s="459"/>
      <c r="D444" s="459"/>
      <c r="E444" s="460"/>
    </row>
    <row r="445" spans="1:5" ht="15.75" thickBot="1">
      <c r="A445" s="127" t="s">
        <v>14</v>
      </c>
      <c r="B445" s="425" t="s">
        <v>72</v>
      </c>
      <c r="C445" s="426"/>
      <c r="D445" s="426"/>
      <c r="E445" s="427"/>
    </row>
    <row r="446" spans="1:5" ht="12.75" customHeight="1">
      <c r="A446" s="416"/>
      <c r="B446" s="149">
        <v>2019</v>
      </c>
      <c r="C446" s="149">
        <v>2020</v>
      </c>
      <c r="D446" s="149">
        <v>2021</v>
      </c>
      <c r="E446" s="149">
        <v>2022</v>
      </c>
    </row>
    <row r="447" spans="1:5" ht="9" customHeight="1" thickBot="1">
      <c r="A447" s="417"/>
      <c r="B447" s="11" t="s">
        <v>5</v>
      </c>
      <c r="C447" s="11" t="s">
        <v>6</v>
      </c>
      <c r="D447" s="11" t="s">
        <v>6</v>
      </c>
      <c r="E447" s="11" t="s">
        <v>6</v>
      </c>
    </row>
    <row r="448" spans="1:5" ht="15.75" thickBot="1">
      <c r="A448" s="127" t="s">
        <v>8</v>
      </c>
      <c r="B448" s="22"/>
      <c r="C448" s="22">
        <v>29</v>
      </c>
      <c r="D448" s="2">
        <v>0</v>
      </c>
      <c r="E448" s="2">
        <v>0</v>
      </c>
    </row>
    <row r="449" spans="1:5" ht="15.75" thickBot="1">
      <c r="A449" s="127" t="s">
        <v>15</v>
      </c>
      <c r="B449" s="2">
        <f>B467</f>
        <v>0</v>
      </c>
      <c r="C449" s="2">
        <f>C467</f>
        <v>10000</v>
      </c>
      <c r="D449" s="2">
        <f>D467</f>
        <v>0</v>
      </c>
      <c r="E449" s="2">
        <f>E467</f>
        <v>0</v>
      </c>
    </row>
    <row r="450" spans="1:5" ht="34.5" customHeight="1" thickBot="1">
      <c r="A450" s="127" t="s">
        <v>23</v>
      </c>
      <c r="B450" s="2" t="e">
        <f>B449/B448</f>
        <v>#DIV/0!</v>
      </c>
      <c r="C450" s="2">
        <f>C449/C448</f>
        <v>344.82758620689657</v>
      </c>
      <c r="D450" s="2" t="e">
        <f>D449/D448</f>
        <v>#DIV/0!</v>
      </c>
      <c r="E450" s="2" t="e">
        <f>E449/E448</f>
        <v>#DIV/0!</v>
      </c>
    </row>
    <row r="451" spans="1:5" ht="15.75" thickBot="1">
      <c r="A451" s="127" t="s">
        <v>16</v>
      </c>
      <c r="B451" s="268" t="s">
        <v>22</v>
      </c>
      <c r="C451" s="3" t="e">
        <f>C448/B448-1</f>
        <v>#DIV/0!</v>
      </c>
      <c r="D451" s="3">
        <f t="shared" ref="D451:E453" si="14">D448/C448-1</f>
        <v>-1</v>
      </c>
      <c r="E451" s="3" t="e">
        <f t="shared" si="14"/>
        <v>#DIV/0!</v>
      </c>
    </row>
    <row r="452" spans="1:5" ht="15.75" thickBot="1">
      <c r="A452" s="127" t="s">
        <v>17</v>
      </c>
      <c r="B452" s="268" t="s">
        <v>22</v>
      </c>
      <c r="C452" s="3" t="e">
        <f>C449/B449-1</f>
        <v>#DIV/0!</v>
      </c>
      <c r="D452" s="3">
        <f t="shared" si="14"/>
        <v>-1</v>
      </c>
      <c r="E452" s="3" t="e">
        <f t="shared" si="14"/>
        <v>#DIV/0!</v>
      </c>
    </row>
    <row r="453" spans="1:5" ht="15.75" thickBot="1">
      <c r="A453" s="127" t="s">
        <v>18</v>
      </c>
      <c r="B453" s="268" t="s">
        <v>22</v>
      </c>
      <c r="C453" s="3" t="e">
        <f>C450/B450-1</f>
        <v>#DIV/0!</v>
      </c>
      <c r="D453" s="3" t="e">
        <f t="shared" si="14"/>
        <v>#DIV/0!</v>
      </c>
      <c r="E453" s="3" t="e">
        <f t="shared" si="14"/>
        <v>#DIV/0!</v>
      </c>
    </row>
    <row r="454" spans="1:5" ht="15.75" thickBot="1">
      <c r="A454" s="413" t="s">
        <v>453</v>
      </c>
      <c r="B454" s="414"/>
      <c r="C454" s="414"/>
      <c r="D454" s="414"/>
      <c r="E454" s="415"/>
    </row>
    <row r="455" spans="1:5" ht="12.75" customHeight="1">
      <c r="A455" s="416"/>
      <c r="B455" s="149">
        <v>2019</v>
      </c>
      <c r="C455" s="149">
        <v>2020</v>
      </c>
      <c r="D455" s="149">
        <v>2021</v>
      </c>
      <c r="E455" s="149">
        <v>2022</v>
      </c>
    </row>
    <row r="456" spans="1:5" ht="9" customHeight="1" thickBot="1">
      <c r="A456" s="417"/>
      <c r="B456" s="11" t="s">
        <v>5</v>
      </c>
      <c r="C456" s="11" t="s">
        <v>6</v>
      </c>
      <c r="D456" s="11" t="s">
        <v>6</v>
      </c>
      <c r="E456" s="11" t="s">
        <v>6</v>
      </c>
    </row>
    <row r="457" spans="1:5" ht="15.75" thickBot="1">
      <c r="A457" s="1" t="s">
        <v>33</v>
      </c>
      <c r="B457" s="4">
        <f>B458+B459+B460+B461</f>
        <v>0</v>
      </c>
      <c r="C457" s="4">
        <f>C458+C459+C460+C461</f>
        <v>0</v>
      </c>
      <c r="D457" s="4">
        <f>D458+D459+D460+D461</f>
        <v>0</v>
      </c>
      <c r="E457" s="4">
        <f>E458+E459+E460+E461</f>
        <v>0</v>
      </c>
    </row>
    <row r="458" spans="1:5" ht="15.75" thickBot="1">
      <c r="A458" s="5" t="s">
        <v>41</v>
      </c>
      <c r="B458" s="4"/>
      <c r="C458" s="4"/>
      <c r="D458" s="4"/>
      <c r="E458" s="4"/>
    </row>
    <row r="459" spans="1:5" ht="15.75" thickBot="1">
      <c r="A459" s="5" t="s">
        <v>46</v>
      </c>
      <c r="B459" s="4"/>
      <c r="C459" s="4"/>
      <c r="D459" s="4"/>
      <c r="E459" s="4"/>
    </row>
    <row r="460" spans="1:5" ht="15.75" thickBot="1">
      <c r="A460" s="5" t="s">
        <v>47</v>
      </c>
      <c r="B460" s="4"/>
      <c r="C460" s="4"/>
      <c r="D460" s="4"/>
      <c r="E460" s="4"/>
    </row>
    <row r="461" spans="1:5" ht="15.75" thickBot="1">
      <c r="A461" s="5" t="s">
        <v>48</v>
      </c>
      <c r="B461" s="4"/>
      <c r="C461" s="4"/>
      <c r="D461" s="4"/>
      <c r="E461" s="4"/>
    </row>
    <row r="462" spans="1:5" ht="15.75" thickBot="1">
      <c r="A462" s="1" t="s">
        <v>34</v>
      </c>
      <c r="B462" s="6">
        <f>B463+B464+B465+B466</f>
        <v>0</v>
      </c>
      <c r="C462" s="6">
        <f>C463+C464+C465+C466</f>
        <v>10000</v>
      </c>
      <c r="D462" s="6">
        <f>D463+D464+D465+D466</f>
        <v>0</v>
      </c>
      <c r="E462" s="6">
        <f>E463+E464+E465+E466</f>
        <v>0</v>
      </c>
    </row>
    <row r="463" spans="1:5" ht="15.75" thickBot="1">
      <c r="A463" s="5" t="s">
        <v>41</v>
      </c>
      <c r="B463" s="6"/>
      <c r="C463" s="4">
        <v>10000</v>
      </c>
      <c r="D463" s="4">
        <v>0</v>
      </c>
      <c r="E463" s="4"/>
    </row>
    <row r="464" spans="1:5" ht="15.75" thickBot="1">
      <c r="A464" s="5" t="s">
        <v>46</v>
      </c>
      <c r="B464" s="6"/>
      <c r="C464" s="4"/>
      <c r="D464" s="4"/>
      <c r="E464" s="4"/>
    </row>
    <row r="465" spans="1:5" ht="15.75" thickBot="1">
      <c r="A465" s="5" t="s">
        <v>47</v>
      </c>
      <c r="B465" s="6"/>
      <c r="C465" s="4"/>
      <c r="D465" s="4"/>
      <c r="E465" s="4"/>
    </row>
    <row r="466" spans="1:5" ht="15.75" thickBot="1">
      <c r="A466" s="5" t="s">
        <v>48</v>
      </c>
      <c r="B466" s="6"/>
      <c r="C466" s="4"/>
      <c r="D466" s="4"/>
      <c r="E466" s="4"/>
    </row>
    <row r="467" spans="1:5" ht="15.75" thickBot="1">
      <c r="A467" s="26" t="s">
        <v>100</v>
      </c>
      <c r="B467" s="6">
        <f>B457+B462</f>
        <v>0</v>
      </c>
      <c r="C467" s="6">
        <f>C457+C462</f>
        <v>10000</v>
      </c>
      <c r="D467" s="6">
        <f>D457+D462</f>
        <v>0</v>
      </c>
      <c r="E467" s="6">
        <f>E457+E462</f>
        <v>0</v>
      </c>
    </row>
    <row r="468" spans="1:5" ht="15.75" customHeight="1" thickBot="1">
      <c r="A468" s="428" t="s">
        <v>37</v>
      </c>
      <c r="B468" s="429"/>
      <c r="C468" s="429"/>
      <c r="D468" s="429"/>
      <c r="E468" s="430"/>
    </row>
    <row r="469" spans="1:5" ht="23.25" customHeight="1" thickBot="1">
      <c r="A469" s="428" t="s">
        <v>70</v>
      </c>
      <c r="B469" s="429"/>
      <c r="C469" s="429"/>
      <c r="D469" s="429"/>
      <c r="E469" s="430"/>
    </row>
    <row r="470" spans="1:5" ht="15.75" thickBot="1">
      <c r="A470" s="32" t="s">
        <v>91</v>
      </c>
      <c r="B470" s="602"/>
      <c r="C470" s="603"/>
      <c r="D470" s="603"/>
      <c r="E470" s="604"/>
    </row>
    <row r="471" spans="1:5" ht="51.75" customHeight="1" thickBot="1">
      <c r="A471" s="12" t="s">
        <v>99</v>
      </c>
      <c r="B471" s="154" t="s">
        <v>515</v>
      </c>
      <c r="C471" s="155" t="s">
        <v>43</v>
      </c>
      <c r="D471" s="551"/>
      <c r="E471" s="552"/>
    </row>
    <row r="472" spans="1:5" ht="15.75" thickBot="1">
      <c r="A472" s="156"/>
      <c r="B472" s="423"/>
      <c r="C472" s="550"/>
      <c r="D472" s="418"/>
      <c r="E472" s="419"/>
    </row>
    <row r="473" spans="1:5" ht="17.25" customHeight="1" thickBot="1">
      <c r="A473" s="127" t="s">
        <v>9</v>
      </c>
      <c r="B473" s="458" t="s">
        <v>515</v>
      </c>
      <c r="C473" s="459"/>
      <c r="D473" s="459"/>
      <c r="E473" s="460"/>
    </row>
    <row r="474" spans="1:5" ht="15.75" thickBot="1">
      <c r="A474" s="127" t="s">
        <v>14</v>
      </c>
      <c r="B474" s="425" t="s">
        <v>72</v>
      </c>
      <c r="C474" s="426"/>
      <c r="D474" s="426"/>
      <c r="E474" s="427"/>
    </row>
    <row r="475" spans="1:5" ht="12.75" customHeight="1">
      <c r="A475" s="416"/>
      <c r="B475" s="149">
        <v>2019</v>
      </c>
      <c r="C475" s="149">
        <v>2020</v>
      </c>
      <c r="D475" s="149">
        <v>2021</v>
      </c>
      <c r="E475" s="149">
        <v>2022</v>
      </c>
    </row>
    <row r="476" spans="1:5" ht="9" customHeight="1" thickBot="1">
      <c r="A476" s="417"/>
      <c r="B476" s="11" t="s">
        <v>5</v>
      </c>
      <c r="C476" s="11" t="s">
        <v>6</v>
      </c>
      <c r="D476" s="11" t="s">
        <v>6</v>
      </c>
      <c r="E476" s="11" t="s">
        <v>6</v>
      </c>
    </row>
    <row r="477" spans="1:5" ht="15.75" thickBot="1">
      <c r="A477" s="127" t="s">
        <v>8</v>
      </c>
      <c r="B477" s="22"/>
      <c r="C477" s="22">
        <v>10</v>
      </c>
      <c r="D477" s="2">
        <v>0</v>
      </c>
      <c r="E477" s="2">
        <v>0</v>
      </c>
    </row>
    <row r="478" spans="1:5" ht="15.75" thickBot="1">
      <c r="A478" s="127" t="s">
        <v>15</v>
      </c>
      <c r="B478" s="2">
        <f>B496</f>
        <v>0</v>
      </c>
      <c r="C478" s="2">
        <f>C496</f>
        <v>5000</v>
      </c>
      <c r="D478" s="2">
        <f>D496</f>
        <v>0</v>
      </c>
      <c r="E478" s="2">
        <f>E496</f>
        <v>0</v>
      </c>
    </row>
    <row r="479" spans="1:5" ht="34.5" customHeight="1" thickBot="1">
      <c r="A479" s="127" t="s">
        <v>23</v>
      </c>
      <c r="B479" s="2" t="e">
        <f>B478/B477</f>
        <v>#DIV/0!</v>
      </c>
      <c r="C479" s="2">
        <f>C478/C477</f>
        <v>500</v>
      </c>
      <c r="D479" s="2" t="e">
        <f>D478/D477</f>
        <v>#DIV/0!</v>
      </c>
      <c r="E479" s="2" t="e">
        <f>E478/E477</f>
        <v>#DIV/0!</v>
      </c>
    </row>
    <row r="480" spans="1:5" ht="15.75" thickBot="1">
      <c r="A480" s="127" t="s">
        <v>16</v>
      </c>
      <c r="B480" s="268" t="s">
        <v>22</v>
      </c>
      <c r="C480" s="3" t="e">
        <f>C477/B477-1</f>
        <v>#DIV/0!</v>
      </c>
      <c r="D480" s="3">
        <f t="shared" ref="D480:E482" si="15">D477/C477-1</f>
        <v>-1</v>
      </c>
      <c r="E480" s="3" t="e">
        <f t="shared" si="15"/>
        <v>#DIV/0!</v>
      </c>
    </row>
    <row r="481" spans="1:5" ht="15.75" thickBot="1">
      <c r="A481" s="127" t="s">
        <v>17</v>
      </c>
      <c r="B481" s="268" t="s">
        <v>22</v>
      </c>
      <c r="C481" s="3" t="e">
        <f>C478/B478-1</f>
        <v>#DIV/0!</v>
      </c>
      <c r="D481" s="3">
        <f t="shared" si="15"/>
        <v>-1</v>
      </c>
      <c r="E481" s="3" t="e">
        <f t="shared" si="15"/>
        <v>#DIV/0!</v>
      </c>
    </row>
    <row r="482" spans="1:5" ht="15.75" thickBot="1">
      <c r="A482" s="127" t="s">
        <v>18</v>
      </c>
      <c r="B482" s="268" t="s">
        <v>22</v>
      </c>
      <c r="C482" s="3" t="e">
        <f>C479/B479-1</f>
        <v>#DIV/0!</v>
      </c>
      <c r="D482" s="3" t="e">
        <f t="shared" si="15"/>
        <v>#DIV/0!</v>
      </c>
      <c r="E482" s="3" t="e">
        <f t="shared" si="15"/>
        <v>#DIV/0!</v>
      </c>
    </row>
    <row r="483" spans="1:5" ht="15.75" thickBot="1">
      <c r="A483" s="413" t="s">
        <v>516</v>
      </c>
      <c r="B483" s="414"/>
      <c r="C483" s="414"/>
      <c r="D483" s="414"/>
      <c r="E483" s="415"/>
    </row>
    <row r="484" spans="1:5" ht="12.75" customHeight="1">
      <c r="A484" s="416"/>
      <c r="B484" s="149">
        <v>2019</v>
      </c>
      <c r="C484" s="149">
        <v>2020</v>
      </c>
      <c r="D484" s="149">
        <v>2021</v>
      </c>
      <c r="E484" s="149">
        <v>2022</v>
      </c>
    </row>
    <row r="485" spans="1:5" ht="9" customHeight="1" thickBot="1">
      <c r="A485" s="417"/>
      <c r="B485" s="11" t="s">
        <v>5</v>
      </c>
      <c r="C485" s="11" t="s">
        <v>6</v>
      </c>
      <c r="D485" s="11" t="s">
        <v>6</v>
      </c>
      <c r="E485" s="11" t="s">
        <v>6</v>
      </c>
    </row>
    <row r="486" spans="1:5" ht="15.75" thickBot="1">
      <c r="A486" s="1" t="s">
        <v>33</v>
      </c>
      <c r="B486" s="4">
        <f>B487+B488+B489+B490</f>
        <v>0</v>
      </c>
      <c r="C486" s="4">
        <f>C487+C488+C489+C490</f>
        <v>0</v>
      </c>
      <c r="D486" s="4">
        <f>D487+D488+D489+D490</f>
        <v>0</v>
      </c>
      <c r="E486" s="4">
        <f>E487+E488+E489+E490</f>
        <v>0</v>
      </c>
    </row>
    <row r="487" spans="1:5" ht="15.75" thickBot="1">
      <c r="A487" s="5" t="s">
        <v>41</v>
      </c>
      <c r="B487" s="4"/>
      <c r="C487" s="4"/>
      <c r="D487" s="4"/>
      <c r="E487" s="4"/>
    </row>
    <row r="488" spans="1:5" ht="15.75" thickBot="1">
      <c r="A488" s="5" t="s">
        <v>46</v>
      </c>
      <c r="B488" s="4"/>
      <c r="C488" s="4"/>
      <c r="D488" s="4"/>
      <c r="E488" s="4"/>
    </row>
    <row r="489" spans="1:5" ht="15.75" thickBot="1">
      <c r="A489" s="5" t="s">
        <v>47</v>
      </c>
      <c r="B489" s="4"/>
      <c r="C489" s="4"/>
      <c r="D489" s="4"/>
      <c r="E489" s="4"/>
    </row>
    <row r="490" spans="1:5" ht="15.75" thickBot="1">
      <c r="A490" s="5" t="s">
        <v>48</v>
      </c>
      <c r="B490" s="4"/>
      <c r="C490" s="4"/>
      <c r="D490" s="4"/>
      <c r="E490" s="4"/>
    </row>
    <row r="491" spans="1:5" ht="15.75" thickBot="1">
      <c r="A491" s="1" t="s">
        <v>34</v>
      </c>
      <c r="B491" s="6">
        <f>B492+B493+B494+B495</f>
        <v>0</v>
      </c>
      <c r="C491" s="6">
        <f>C492+C493+C494+C495</f>
        <v>5000</v>
      </c>
      <c r="D491" s="6">
        <f>D492+D493+D494+D495</f>
        <v>0</v>
      </c>
      <c r="E491" s="6">
        <f>E492+E493+E494+E495</f>
        <v>0</v>
      </c>
    </row>
    <row r="492" spans="1:5" ht="15.75" thickBot="1">
      <c r="A492" s="5" t="s">
        <v>41</v>
      </c>
      <c r="B492" s="6"/>
      <c r="C492" s="4">
        <v>5000</v>
      </c>
      <c r="D492" s="4">
        <v>0</v>
      </c>
      <c r="E492" s="4"/>
    </row>
    <row r="493" spans="1:5" ht="15.75" thickBot="1">
      <c r="A493" s="5" t="s">
        <v>46</v>
      </c>
      <c r="B493" s="6"/>
      <c r="C493" s="4"/>
      <c r="D493" s="4"/>
      <c r="E493" s="4"/>
    </row>
    <row r="494" spans="1:5" ht="15.75" thickBot="1">
      <c r="A494" s="5" t="s">
        <v>47</v>
      </c>
      <c r="B494" s="6"/>
      <c r="C494" s="4"/>
      <c r="D494" s="4"/>
      <c r="E494" s="4"/>
    </row>
    <row r="495" spans="1:5" ht="15.75" thickBot="1">
      <c r="A495" s="5" t="s">
        <v>48</v>
      </c>
      <c r="B495" s="6"/>
      <c r="C495" s="4"/>
      <c r="D495" s="4"/>
      <c r="E495" s="4"/>
    </row>
    <row r="496" spans="1:5" ht="15.75" thickBot="1">
      <c r="A496" s="26" t="s">
        <v>98</v>
      </c>
      <c r="B496" s="6">
        <f>B486+B491</f>
        <v>0</v>
      </c>
      <c r="C496" s="6">
        <f>C486+C491</f>
        <v>5000</v>
      </c>
      <c r="D496" s="6">
        <f>D486+D491</f>
        <v>0</v>
      </c>
      <c r="E496" s="6">
        <f>E486+E491</f>
        <v>0</v>
      </c>
    </row>
    <row r="497" spans="1:5" ht="15.75" customHeight="1" thickBot="1">
      <c r="A497" s="428" t="s">
        <v>37</v>
      </c>
      <c r="B497" s="429"/>
      <c r="C497" s="429"/>
      <c r="D497" s="429"/>
      <c r="E497" s="430"/>
    </row>
    <row r="498" spans="1:5" ht="23.25" customHeight="1" thickBot="1">
      <c r="A498" s="428" t="s">
        <v>70</v>
      </c>
      <c r="B498" s="429"/>
      <c r="C498" s="429"/>
      <c r="D498" s="429"/>
      <c r="E498" s="430"/>
    </row>
    <row r="499" spans="1:5" ht="15.75" thickBot="1">
      <c r="A499" s="32" t="s">
        <v>91</v>
      </c>
      <c r="B499" s="602"/>
      <c r="C499" s="603"/>
      <c r="D499" s="603"/>
      <c r="E499" s="604"/>
    </row>
    <row r="500" spans="1:5" ht="69" customHeight="1" thickBot="1">
      <c r="A500" s="12" t="s">
        <v>382</v>
      </c>
      <c r="B500" s="154" t="s">
        <v>517</v>
      </c>
      <c r="C500" s="155" t="s">
        <v>43</v>
      </c>
      <c r="D500" s="551"/>
      <c r="E500" s="552"/>
    </row>
    <row r="501" spans="1:5" ht="15.75" thickBot="1">
      <c r="A501" s="156"/>
      <c r="B501" s="423"/>
      <c r="C501" s="550"/>
      <c r="D501" s="418"/>
      <c r="E501" s="419"/>
    </row>
    <row r="502" spans="1:5" ht="30.75" customHeight="1" thickBot="1">
      <c r="A502" s="127" t="s">
        <v>9</v>
      </c>
      <c r="B502" s="458" t="s">
        <v>517</v>
      </c>
      <c r="C502" s="459"/>
      <c r="D502" s="459"/>
      <c r="E502" s="460"/>
    </row>
    <row r="503" spans="1:5" ht="15.75" thickBot="1">
      <c r="A503" s="127" t="s">
        <v>14</v>
      </c>
      <c r="B503" s="425" t="s">
        <v>518</v>
      </c>
      <c r="C503" s="426"/>
      <c r="D503" s="426"/>
      <c r="E503" s="427"/>
    </row>
    <row r="504" spans="1:5" ht="12.75" customHeight="1">
      <c r="A504" s="416"/>
      <c r="B504" s="149">
        <v>2019</v>
      </c>
      <c r="C504" s="149">
        <v>2020</v>
      </c>
      <c r="D504" s="149">
        <v>2021</v>
      </c>
      <c r="E504" s="149">
        <v>2022</v>
      </c>
    </row>
    <row r="505" spans="1:5" ht="9" customHeight="1" thickBot="1">
      <c r="A505" s="417"/>
      <c r="B505" s="11" t="s">
        <v>5</v>
      </c>
      <c r="C505" s="11" t="s">
        <v>6</v>
      </c>
      <c r="D505" s="11" t="s">
        <v>6</v>
      </c>
      <c r="E505" s="11" t="s">
        <v>6</v>
      </c>
    </row>
    <row r="506" spans="1:5" ht="15.75" thickBot="1">
      <c r="A506" s="127" t="s">
        <v>8</v>
      </c>
      <c r="B506" s="22">
        <v>10</v>
      </c>
      <c r="C506" s="22">
        <v>12</v>
      </c>
      <c r="D506" s="2">
        <v>0</v>
      </c>
      <c r="E506" s="2">
        <v>0</v>
      </c>
    </row>
    <row r="507" spans="1:5" ht="15.75" thickBot="1">
      <c r="A507" s="127" t="s">
        <v>15</v>
      </c>
      <c r="B507" s="2">
        <f>B525</f>
        <v>0</v>
      </c>
      <c r="C507" s="2">
        <f>C525</f>
        <v>10000</v>
      </c>
      <c r="D507" s="2">
        <f>D525</f>
        <v>0</v>
      </c>
      <c r="E507" s="2">
        <f>E525</f>
        <v>0</v>
      </c>
    </row>
    <row r="508" spans="1:5" ht="34.5" customHeight="1" thickBot="1">
      <c r="A508" s="127" t="s">
        <v>23</v>
      </c>
      <c r="B508" s="2">
        <f>B507/B506</f>
        <v>0</v>
      </c>
      <c r="C508" s="2">
        <f>C507/C506</f>
        <v>833.33333333333337</v>
      </c>
      <c r="D508" s="2" t="e">
        <f>D507/D506</f>
        <v>#DIV/0!</v>
      </c>
      <c r="E508" s="2" t="e">
        <f>E507/E506</f>
        <v>#DIV/0!</v>
      </c>
    </row>
    <row r="509" spans="1:5" ht="15.75" thickBot="1">
      <c r="A509" s="127" t="s">
        <v>16</v>
      </c>
      <c r="B509" s="268" t="s">
        <v>22</v>
      </c>
      <c r="C509" s="3">
        <f>C506/B506-1</f>
        <v>0.19999999999999996</v>
      </c>
      <c r="D509" s="3">
        <f t="shared" ref="D509:E511" si="16">D506/C506-1</f>
        <v>-1</v>
      </c>
      <c r="E509" s="3" t="e">
        <f t="shared" si="16"/>
        <v>#DIV/0!</v>
      </c>
    </row>
    <row r="510" spans="1:5" ht="15.75" thickBot="1">
      <c r="A510" s="127" t="s">
        <v>17</v>
      </c>
      <c r="B510" s="268" t="s">
        <v>22</v>
      </c>
      <c r="C510" s="3" t="e">
        <f>C507/B507-1</f>
        <v>#DIV/0!</v>
      </c>
      <c r="D510" s="3">
        <f t="shared" si="16"/>
        <v>-1</v>
      </c>
      <c r="E510" s="3" t="e">
        <f t="shared" si="16"/>
        <v>#DIV/0!</v>
      </c>
    </row>
    <row r="511" spans="1:5" ht="15.75" thickBot="1">
      <c r="A511" s="127" t="s">
        <v>18</v>
      </c>
      <c r="B511" s="268" t="s">
        <v>22</v>
      </c>
      <c r="C511" s="3" t="e">
        <f>C508/B508-1</f>
        <v>#DIV/0!</v>
      </c>
      <c r="D511" s="3" t="e">
        <f t="shared" si="16"/>
        <v>#DIV/0!</v>
      </c>
      <c r="E511" s="3" t="e">
        <f t="shared" si="16"/>
        <v>#DIV/0!</v>
      </c>
    </row>
    <row r="512" spans="1:5" ht="15.75" thickBot="1">
      <c r="A512" s="413" t="s">
        <v>454</v>
      </c>
      <c r="B512" s="414"/>
      <c r="C512" s="414"/>
      <c r="D512" s="414"/>
      <c r="E512" s="415"/>
    </row>
    <row r="513" spans="1:5" ht="12.75" customHeight="1">
      <c r="A513" s="416"/>
      <c r="B513" s="149">
        <v>2019</v>
      </c>
      <c r="C513" s="149">
        <v>2020</v>
      </c>
      <c r="D513" s="149">
        <v>2021</v>
      </c>
      <c r="E513" s="149">
        <v>2022</v>
      </c>
    </row>
    <row r="514" spans="1:5" ht="9" customHeight="1" thickBot="1">
      <c r="A514" s="417"/>
      <c r="B514" s="11" t="s">
        <v>5</v>
      </c>
      <c r="C514" s="11" t="s">
        <v>6</v>
      </c>
      <c r="D514" s="11" t="s">
        <v>6</v>
      </c>
      <c r="E514" s="11" t="s">
        <v>6</v>
      </c>
    </row>
    <row r="515" spans="1:5" ht="15.75" thickBot="1">
      <c r="A515" s="1" t="s">
        <v>33</v>
      </c>
      <c r="B515" s="4">
        <f>B516+B517+B518+B519</f>
        <v>0</v>
      </c>
      <c r="C515" s="4">
        <f>C516+C517+C518+C519</f>
        <v>0</v>
      </c>
      <c r="D515" s="4">
        <f>D516+D517+D518+D519</f>
        <v>0</v>
      </c>
      <c r="E515" s="4">
        <f>E516+E517+E518+E519</f>
        <v>0</v>
      </c>
    </row>
    <row r="516" spans="1:5" ht="15.75" thickBot="1">
      <c r="A516" s="5" t="s">
        <v>41</v>
      </c>
      <c r="B516" s="4"/>
      <c r="C516" s="4"/>
      <c r="D516" s="4"/>
      <c r="E516" s="4"/>
    </row>
    <row r="517" spans="1:5" ht="15.75" thickBot="1">
      <c r="A517" s="5" t="s">
        <v>46</v>
      </c>
      <c r="B517" s="4"/>
      <c r="C517" s="4"/>
      <c r="D517" s="4"/>
      <c r="E517" s="4"/>
    </row>
    <row r="518" spans="1:5" ht="15.75" thickBot="1">
      <c r="A518" s="5" t="s">
        <v>47</v>
      </c>
      <c r="B518" s="4"/>
      <c r="C518" s="4"/>
      <c r="D518" s="4"/>
      <c r="E518" s="4"/>
    </row>
    <row r="519" spans="1:5" ht="15.75" thickBot="1">
      <c r="A519" s="5" t="s">
        <v>48</v>
      </c>
      <c r="B519" s="4"/>
      <c r="C519" s="4"/>
      <c r="D519" s="4"/>
      <c r="E519" s="4"/>
    </row>
    <row r="520" spans="1:5" ht="15.75" thickBot="1">
      <c r="A520" s="1" t="s">
        <v>34</v>
      </c>
      <c r="B520" s="6">
        <f>B521+B522+B523+B524</f>
        <v>0</v>
      </c>
      <c r="C520" s="6">
        <f>C521+C522+C523+C524</f>
        <v>10000</v>
      </c>
      <c r="D520" s="6">
        <f>D521+D522+D523+D524</f>
        <v>0</v>
      </c>
      <c r="E520" s="6">
        <f>E521+E522+E523+E524</f>
        <v>0</v>
      </c>
    </row>
    <row r="521" spans="1:5" ht="15.75" thickBot="1">
      <c r="A521" s="5" t="s">
        <v>41</v>
      </c>
      <c r="B521" s="6"/>
      <c r="C521" s="4">
        <v>10000</v>
      </c>
      <c r="D521" s="4">
        <v>0</v>
      </c>
      <c r="E521" s="4"/>
    </row>
    <row r="522" spans="1:5" ht="15.75" thickBot="1">
      <c r="A522" s="5" t="s">
        <v>46</v>
      </c>
      <c r="B522" s="6"/>
      <c r="C522" s="4"/>
      <c r="D522" s="4"/>
      <c r="E522" s="4"/>
    </row>
    <row r="523" spans="1:5" ht="15.75" thickBot="1">
      <c r="A523" s="5" t="s">
        <v>47</v>
      </c>
      <c r="B523" s="6"/>
      <c r="C523" s="4"/>
      <c r="D523" s="4"/>
      <c r="E523" s="4"/>
    </row>
    <row r="524" spans="1:5" ht="15.75" thickBot="1">
      <c r="A524" s="5" t="s">
        <v>48</v>
      </c>
      <c r="B524" s="6"/>
      <c r="C524" s="4"/>
      <c r="D524" s="4"/>
      <c r="E524" s="4"/>
    </row>
    <row r="525" spans="1:5" ht="15.75" thickBot="1">
      <c r="A525" s="26" t="s">
        <v>385</v>
      </c>
      <c r="B525" s="6">
        <f>B515+B520</f>
        <v>0</v>
      </c>
      <c r="C525" s="6">
        <f>C515+C520</f>
        <v>10000</v>
      </c>
      <c r="D525" s="6">
        <f>D515+D520</f>
        <v>0</v>
      </c>
      <c r="E525" s="6">
        <f>E515+E520</f>
        <v>0</v>
      </c>
    </row>
    <row r="526" spans="1:5" ht="15.75" customHeight="1" thickBot="1">
      <c r="A526" s="428" t="s">
        <v>37</v>
      </c>
      <c r="B526" s="429"/>
      <c r="C526" s="429"/>
      <c r="D526" s="429"/>
      <c r="E526" s="430"/>
    </row>
    <row r="527" spans="1:5" ht="23.25" customHeight="1" thickBot="1">
      <c r="A527" s="428" t="s">
        <v>70</v>
      </c>
      <c r="B527" s="429"/>
      <c r="C527" s="429"/>
      <c r="D527" s="429"/>
      <c r="E527" s="430"/>
    </row>
    <row r="528" spans="1:5" ht="15.75" thickBot="1">
      <c r="A528" s="32" t="s">
        <v>91</v>
      </c>
      <c r="B528" s="602"/>
      <c r="C528" s="603"/>
      <c r="D528" s="603"/>
      <c r="E528" s="604"/>
    </row>
    <row r="529" spans="1:5" ht="51.75" customHeight="1" thickBot="1">
      <c r="A529" s="12" t="s">
        <v>97</v>
      </c>
      <c r="B529" s="154"/>
      <c r="C529" s="155" t="s">
        <v>43</v>
      </c>
      <c r="D529" s="605"/>
      <c r="E529" s="606"/>
    </row>
    <row r="530" spans="1:5" ht="15.75" thickBot="1">
      <c r="A530" s="156"/>
      <c r="B530" s="423"/>
      <c r="C530" s="550"/>
      <c r="D530" s="418"/>
      <c r="E530" s="419"/>
    </row>
    <row r="531" spans="1:5" ht="26.25" customHeight="1" thickBot="1">
      <c r="A531" s="127" t="s">
        <v>9</v>
      </c>
      <c r="B531" s="613" t="s">
        <v>358</v>
      </c>
      <c r="C531" s="614"/>
      <c r="D531" s="614"/>
      <c r="E531" s="615"/>
    </row>
    <row r="532" spans="1:5" ht="15.75" thickBot="1">
      <c r="A532" s="127" t="s">
        <v>14</v>
      </c>
      <c r="B532" s="449" t="s">
        <v>359</v>
      </c>
      <c r="C532" s="450"/>
      <c r="D532" s="450"/>
      <c r="E532" s="451"/>
    </row>
    <row r="533" spans="1:5" ht="12.75" customHeight="1">
      <c r="A533" s="416"/>
      <c r="B533" s="149">
        <v>2019</v>
      </c>
      <c r="C533" s="149">
        <v>2020</v>
      </c>
      <c r="D533" s="149">
        <v>2021</v>
      </c>
      <c r="E533" s="149">
        <v>2022</v>
      </c>
    </row>
    <row r="534" spans="1:5" ht="9" customHeight="1" thickBot="1">
      <c r="A534" s="417"/>
      <c r="B534" s="11" t="s">
        <v>5</v>
      </c>
      <c r="C534" s="11" t="s">
        <v>6</v>
      </c>
      <c r="D534" s="11" t="s">
        <v>6</v>
      </c>
      <c r="E534" s="11" t="s">
        <v>6</v>
      </c>
    </row>
    <row r="535" spans="1:5" ht="15.75" thickBot="1">
      <c r="A535" s="127" t="s">
        <v>8</v>
      </c>
      <c r="B535" s="2"/>
      <c r="C535" s="2">
        <v>0</v>
      </c>
      <c r="D535" s="2">
        <v>26</v>
      </c>
      <c r="E535" s="2">
        <v>16</v>
      </c>
    </row>
    <row r="536" spans="1:5" ht="15.75" thickBot="1">
      <c r="A536" s="127" t="s">
        <v>15</v>
      </c>
      <c r="B536" s="2"/>
      <c r="C536" s="2">
        <f>C554</f>
        <v>0</v>
      </c>
      <c r="D536" s="2">
        <f>D554</f>
        <v>399050</v>
      </c>
      <c r="E536" s="2">
        <f>E554</f>
        <v>316600</v>
      </c>
    </row>
    <row r="537" spans="1:5" ht="34.5" customHeight="1" thickBot="1">
      <c r="A537" s="127" t="s">
        <v>23</v>
      </c>
      <c r="B537" s="2" t="e">
        <f>B536/B535</f>
        <v>#DIV/0!</v>
      </c>
      <c r="C537" s="2" t="e">
        <f>C536/C535</f>
        <v>#DIV/0!</v>
      </c>
      <c r="D537" s="2">
        <f>D536/D535</f>
        <v>15348.076923076924</v>
      </c>
      <c r="E537" s="2">
        <f>E536/E535</f>
        <v>19787.5</v>
      </c>
    </row>
    <row r="538" spans="1:5" ht="15.75" thickBot="1">
      <c r="A538" s="127" t="s">
        <v>16</v>
      </c>
      <c r="B538" s="268" t="s">
        <v>22</v>
      </c>
      <c r="C538" s="3" t="e">
        <f>C535/B535-1</f>
        <v>#DIV/0!</v>
      </c>
      <c r="D538" s="3" t="e">
        <f t="shared" ref="D538:E540" si="17">D535/C535-1</f>
        <v>#DIV/0!</v>
      </c>
      <c r="E538" s="3">
        <f t="shared" si="17"/>
        <v>-0.38461538461538458</v>
      </c>
    </row>
    <row r="539" spans="1:5" ht="15.75" thickBot="1">
      <c r="A539" s="127" t="s">
        <v>17</v>
      </c>
      <c r="B539" s="268" t="s">
        <v>22</v>
      </c>
      <c r="C539" s="3" t="e">
        <f>C536/B536-1</f>
        <v>#DIV/0!</v>
      </c>
      <c r="D539" s="3" t="e">
        <f t="shared" si="17"/>
        <v>#DIV/0!</v>
      </c>
      <c r="E539" s="3">
        <f t="shared" si="17"/>
        <v>-0.20661571231675224</v>
      </c>
    </row>
    <row r="540" spans="1:5" ht="15.75" thickBot="1">
      <c r="A540" s="127" t="s">
        <v>18</v>
      </c>
      <c r="B540" s="268" t="s">
        <v>22</v>
      </c>
      <c r="C540" s="3" t="e">
        <f>C537/B537-1</f>
        <v>#DIV/0!</v>
      </c>
      <c r="D540" s="3" t="e">
        <f t="shared" si="17"/>
        <v>#DIV/0!</v>
      </c>
      <c r="E540" s="3">
        <f t="shared" si="17"/>
        <v>0.28924946748527747</v>
      </c>
    </row>
    <row r="541" spans="1:5" ht="15.75" thickBot="1">
      <c r="A541" s="413" t="s">
        <v>519</v>
      </c>
      <c r="B541" s="414"/>
      <c r="C541" s="414"/>
      <c r="D541" s="414"/>
      <c r="E541" s="415"/>
    </row>
    <row r="542" spans="1:5" ht="12.75" customHeight="1">
      <c r="A542" s="416"/>
      <c r="B542" s="149">
        <v>2019</v>
      </c>
      <c r="C542" s="149">
        <v>2020</v>
      </c>
      <c r="D542" s="149">
        <v>2021</v>
      </c>
      <c r="E542" s="149">
        <v>2022</v>
      </c>
    </row>
    <row r="543" spans="1:5" ht="9" customHeight="1" thickBot="1">
      <c r="A543" s="417"/>
      <c r="B543" s="11" t="s">
        <v>5</v>
      </c>
      <c r="C543" s="11" t="s">
        <v>6</v>
      </c>
      <c r="D543" s="11" t="s">
        <v>6</v>
      </c>
      <c r="E543" s="11" t="s">
        <v>6</v>
      </c>
    </row>
    <row r="544" spans="1:5" ht="15.75" thickBot="1">
      <c r="A544" s="1" t="s">
        <v>33</v>
      </c>
      <c r="B544" s="4">
        <f>B545+B546+B547+B548</f>
        <v>0</v>
      </c>
      <c r="C544" s="4">
        <f>C545+C546+C547+C548</f>
        <v>0</v>
      </c>
      <c r="D544" s="4">
        <f>D545+D546+D547+D548</f>
        <v>0</v>
      </c>
      <c r="E544" s="4">
        <f>E545+E546+E547+E548</f>
        <v>0</v>
      </c>
    </row>
    <row r="545" spans="1:5" ht="15.75" thickBot="1">
      <c r="A545" s="5" t="s">
        <v>41</v>
      </c>
      <c r="B545" s="4"/>
      <c r="C545" s="4"/>
      <c r="D545" s="4"/>
      <c r="E545" s="4"/>
    </row>
    <row r="546" spans="1:5" ht="15.75" thickBot="1">
      <c r="A546" s="5" t="s">
        <v>46</v>
      </c>
      <c r="B546" s="4"/>
      <c r="C546" s="4"/>
      <c r="D546" s="4"/>
      <c r="E546" s="4"/>
    </row>
    <row r="547" spans="1:5" ht="15.75" thickBot="1">
      <c r="A547" s="5" t="s">
        <v>47</v>
      </c>
      <c r="B547" s="4"/>
      <c r="C547" s="4"/>
      <c r="D547" s="4"/>
      <c r="E547" s="4"/>
    </row>
    <row r="548" spans="1:5" ht="15.75" thickBot="1">
      <c r="A548" s="5" t="s">
        <v>48</v>
      </c>
      <c r="B548" s="4"/>
      <c r="C548" s="4"/>
      <c r="D548" s="4"/>
      <c r="E548" s="4"/>
    </row>
    <row r="549" spans="1:5" ht="15.75" thickBot="1">
      <c r="A549" s="1" t="s">
        <v>34</v>
      </c>
      <c r="B549" s="6"/>
      <c r="C549" s="6">
        <f>C550+C551+C552+C553</f>
        <v>0</v>
      </c>
      <c r="D549" s="6">
        <f>D550+D551+D552+D553</f>
        <v>399050</v>
      </c>
      <c r="E549" s="6">
        <f>E550+E551+E552+E553</f>
        <v>316600</v>
      </c>
    </row>
    <row r="550" spans="1:5" ht="15.75" thickBot="1">
      <c r="A550" s="5" t="s">
        <v>41</v>
      </c>
      <c r="B550" s="232">
        <v>57</v>
      </c>
      <c r="C550" s="4">
        <v>0</v>
      </c>
      <c r="D550" s="4">
        <v>399050</v>
      </c>
      <c r="E550" s="4">
        <v>316600</v>
      </c>
    </row>
    <row r="551" spans="1:5" ht="15.75" thickBot="1">
      <c r="A551" s="5" t="s">
        <v>46</v>
      </c>
      <c r="B551" s="6"/>
      <c r="C551" s="4"/>
      <c r="D551" s="4"/>
      <c r="E551" s="4"/>
    </row>
    <row r="552" spans="1:5" ht="15.75" thickBot="1">
      <c r="A552" s="5" t="s">
        <v>47</v>
      </c>
      <c r="B552" s="6"/>
      <c r="C552" s="4"/>
      <c r="D552" s="4"/>
      <c r="E552" s="4"/>
    </row>
    <row r="553" spans="1:5" ht="15.75" thickBot="1">
      <c r="A553" s="5" t="s">
        <v>48</v>
      </c>
      <c r="B553" s="6"/>
      <c r="C553" s="4"/>
      <c r="D553" s="4"/>
      <c r="E553" s="4"/>
    </row>
    <row r="554" spans="1:5" ht="15.75" thickBot="1">
      <c r="A554" s="26" t="s">
        <v>396</v>
      </c>
      <c r="B554" s="6">
        <f>B544+B549</f>
        <v>0</v>
      </c>
      <c r="C554" s="6">
        <f>C544+C549</f>
        <v>0</v>
      </c>
      <c r="D554" s="6">
        <f>D544+D549</f>
        <v>399050</v>
      </c>
      <c r="E554" s="6">
        <f>E544+E549</f>
        <v>316600</v>
      </c>
    </row>
    <row r="555" spans="1:5" ht="15.75" customHeight="1" thickBot="1">
      <c r="A555" s="428" t="s">
        <v>37</v>
      </c>
      <c r="B555" s="429"/>
      <c r="C555" s="429"/>
      <c r="D555" s="429"/>
      <c r="E555" s="430"/>
    </row>
    <row r="556" spans="1:5" ht="23.25" customHeight="1" thickBot="1">
      <c r="A556" s="428" t="s">
        <v>70</v>
      </c>
      <c r="B556" s="429"/>
      <c r="C556" s="429"/>
      <c r="D556" s="429"/>
      <c r="E556" s="430"/>
    </row>
    <row r="557" spans="1:5" ht="15.75" thickBot="1">
      <c r="A557" s="32" t="s">
        <v>91</v>
      </c>
      <c r="B557" s="602"/>
      <c r="C557" s="603"/>
      <c r="D557" s="603"/>
      <c r="E557" s="604"/>
    </row>
    <row r="558" spans="1:5" ht="51.75" customHeight="1" thickBot="1">
      <c r="A558" s="12" t="s">
        <v>96</v>
      </c>
      <c r="B558" s="154"/>
      <c r="C558" s="155" t="s">
        <v>43</v>
      </c>
      <c r="D558" s="605"/>
      <c r="E558" s="606"/>
    </row>
    <row r="559" spans="1:5" ht="15.75" thickBot="1">
      <c r="A559" s="156"/>
      <c r="B559" s="423"/>
      <c r="C559" s="550"/>
      <c r="D559" s="418"/>
      <c r="E559" s="419"/>
    </row>
    <row r="560" spans="1:5" ht="29.25" customHeight="1" thickBot="1">
      <c r="A560" s="127" t="s">
        <v>9</v>
      </c>
      <c r="B560" s="547" t="s">
        <v>361</v>
      </c>
      <c r="C560" s="548"/>
      <c r="D560" s="548"/>
      <c r="E560" s="549"/>
    </row>
    <row r="561" spans="1:5" ht="15.75" thickBot="1">
      <c r="A561" s="127" t="s">
        <v>14</v>
      </c>
      <c r="B561" s="449" t="s">
        <v>359</v>
      </c>
      <c r="C561" s="450"/>
      <c r="D561" s="450"/>
      <c r="E561" s="451"/>
    </row>
    <row r="562" spans="1:5" ht="12.75" customHeight="1">
      <c r="A562" s="416"/>
      <c r="B562" s="149">
        <v>2019</v>
      </c>
      <c r="C562" s="149">
        <v>2020</v>
      </c>
      <c r="D562" s="149">
        <v>2021</v>
      </c>
      <c r="E562" s="149">
        <v>2022</v>
      </c>
    </row>
    <row r="563" spans="1:5" ht="9" customHeight="1" thickBot="1">
      <c r="A563" s="417"/>
      <c r="B563" s="11" t="s">
        <v>5</v>
      </c>
      <c r="C563" s="11" t="s">
        <v>6</v>
      </c>
      <c r="D563" s="11" t="s">
        <v>6</v>
      </c>
      <c r="E563" s="11" t="s">
        <v>6</v>
      </c>
    </row>
    <row r="564" spans="1:5" ht="15.75" thickBot="1">
      <c r="A564" s="127" t="s">
        <v>8</v>
      </c>
      <c r="B564" s="2"/>
      <c r="C564" s="2">
        <v>0</v>
      </c>
      <c r="D564" s="2">
        <v>40</v>
      </c>
      <c r="E564" s="2">
        <v>25</v>
      </c>
    </row>
    <row r="565" spans="1:5" ht="15.75" thickBot="1">
      <c r="A565" s="127" t="s">
        <v>15</v>
      </c>
      <c r="B565" s="2"/>
      <c r="C565" s="2">
        <f>C583</f>
        <v>0</v>
      </c>
      <c r="D565" s="2">
        <f>D583</f>
        <v>1353950</v>
      </c>
      <c r="E565" s="2">
        <f>E583</f>
        <v>1456400</v>
      </c>
    </row>
    <row r="566" spans="1:5" ht="34.5" customHeight="1" thickBot="1">
      <c r="A566" s="127" t="s">
        <v>23</v>
      </c>
      <c r="B566" s="2" t="e">
        <f>B565/B564</f>
        <v>#DIV/0!</v>
      </c>
      <c r="C566" s="2" t="e">
        <f>C565/C564</f>
        <v>#DIV/0!</v>
      </c>
      <c r="D566" s="2">
        <f>D565/D564</f>
        <v>33848.75</v>
      </c>
      <c r="E566" s="2">
        <f>E565/E564</f>
        <v>58256</v>
      </c>
    </row>
    <row r="567" spans="1:5" ht="15.75" thickBot="1">
      <c r="A567" s="127" t="s">
        <v>16</v>
      </c>
      <c r="B567" s="268" t="s">
        <v>22</v>
      </c>
      <c r="C567" s="3" t="e">
        <f>C564/B564-1</f>
        <v>#DIV/0!</v>
      </c>
      <c r="D567" s="3" t="e">
        <f t="shared" ref="D567:E569" si="18">D564/C564-1</f>
        <v>#DIV/0!</v>
      </c>
      <c r="E567" s="3">
        <f t="shared" si="18"/>
        <v>-0.375</v>
      </c>
    </row>
    <row r="568" spans="1:5" ht="15.75" thickBot="1">
      <c r="A568" s="127" t="s">
        <v>17</v>
      </c>
      <c r="B568" s="268" t="s">
        <v>22</v>
      </c>
      <c r="C568" s="3" t="e">
        <f>C565/B565-1</f>
        <v>#DIV/0!</v>
      </c>
      <c r="D568" s="3" t="e">
        <f t="shared" si="18"/>
        <v>#DIV/0!</v>
      </c>
      <c r="E568" s="3">
        <f t="shared" si="18"/>
        <v>7.5667491414010968E-2</v>
      </c>
    </row>
    <row r="569" spans="1:5" ht="15.75" thickBot="1">
      <c r="A569" s="127" t="s">
        <v>18</v>
      </c>
      <c r="B569" s="268" t="s">
        <v>22</v>
      </c>
      <c r="C569" s="3" t="e">
        <f>C566/B566-1</f>
        <v>#DIV/0!</v>
      </c>
      <c r="D569" s="3" t="e">
        <f t="shared" si="18"/>
        <v>#DIV/0!</v>
      </c>
      <c r="E569" s="3">
        <f t="shared" si="18"/>
        <v>0.72106798626241742</v>
      </c>
    </row>
    <row r="570" spans="1:5" ht="15.75" thickBot="1">
      <c r="A570" s="413" t="s">
        <v>520</v>
      </c>
      <c r="B570" s="414"/>
      <c r="C570" s="414"/>
      <c r="D570" s="414"/>
      <c r="E570" s="415"/>
    </row>
    <row r="571" spans="1:5" ht="12.75" customHeight="1">
      <c r="A571" s="416"/>
      <c r="B571" s="149">
        <v>2019</v>
      </c>
      <c r="C571" s="149">
        <v>2020</v>
      </c>
      <c r="D571" s="149">
        <v>2021</v>
      </c>
      <c r="E571" s="149">
        <v>2022</v>
      </c>
    </row>
    <row r="572" spans="1:5" ht="9" customHeight="1" thickBot="1">
      <c r="A572" s="417"/>
      <c r="B572" s="11" t="s">
        <v>5</v>
      </c>
      <c r="C572" s="11" t="s">
        <v>6</v>
      </c>
      <c r="D572" s="11" t="s">
        <v>6</v>
      </c>
      <c r="E572" s="11" t="s">
        <v>6</v>
      </c>
    </row>
    <row r="573" spans="1:5" ht="15.75" thickBot="1">
      <c r="A573" s="1" t="s">
        <v>33</v>
      </c>
      <c r="B573" s="4">
        <f>B574+B575+B576+B577</f>
        <v>0</v>
      </c>
      <c r="C573" s="4">
        <f>C574+C575+C576+C577</f>
        <v>0</v>
      </c>
      <c r="D573" s="4">
        <f>D574+D575+D576+D577</f>
        <v>0</v>
      </c>
      <c r="E573" s="4">
        <f>E574+E575+E576+E577</f>
        <v>0</v>
      </c>
    </row>
    <row r="574" spans="1:5" ht="15.75" thickBot="1">
      <c r="A574" s="5" t="s">
        <v>41</v>
      </c>
      <c r="B574" s="4"/>
      <c r="C574" s="4"/>
      <c r="D574" s="4"/>
      <c r="E574" s="4"/>
    </row>
    <row r="575" spans="1:5" ht="15.75" thickBot="1">
      <c r="A575" s="5" t="s">
        <v>46</v>
      </c>
      <c r="B575" s="4"/>
      <c r="C575" s="4"/>
      <c r="D575" s="4"/>
      <c r="E575" s="4"/>
    </row>
    <row r="576" spans="1:5" ht="15.75" thickBot="1">
      <c r="A576" s="5" t="s">
        <v>47</v>
      </c>
      <c r="B576" s="4"/>
      <c r="C576" s="4"/>
      <c r="D576" s="4"/>
      <c r="E576" s="4"/>
    </row>
    <row r="577" spans="1:5" ht="15.75" thickBot="1">
      <c r="A577" s="5" t="s">
        <v>48</v>
      </c>
      <c r="B577" s="4"/>
      <c r="C577" s="4"/>
      <c r="D577" s="4"/>
      <c r="E577" s="4"/>
    </row>
    <row r="578" spans="1:5" ht="15.75" thickBot="1">
      <c r="A578" s="1" t="s">
        <v>34</v>
      </c>
      <c r="B578" s="6"/>
      <c r="C578" s="6">
        <f>C579+C580+C581+C582</f>
        <v>0</v>
      </c>
      <c r="D578" s="6">
        <f>D579+D580+D581+D582</f>
        <v>1353950</v>
      </c>
      <c r="E578" s="6">
        <f>E579+E580+E581+E582</f>
        <v>1456400</v>
      </c>
    </row>
    <row r="579" spans="1:5" ht="15.75" thickBot="1">
      <c r="A579" s="5" t="s">
        <v>41</v>
      </c>
      <c r="B579" s="6"/>
      <c r="C579" s="4">
        <v>0</v>
      </c>
      <c r="D579" s="4">
        <v>1353950</v>
      </c>
      <c r="E579" s="4">
        <v>1456400</v>
      </c>
    </row>
    <row r="580" spans="1:5" ht="15.75" thickBot="1">
      <c r="A580" s="5" t="s">
        <v>46</v>
      </c>
      <c r="B580" s="6"/>
      <c r="C580" s="4"/>
      <c r="D580" s="4"/>
      <c r="E580" s="4"/>
    </row>
    <row r="581" spans="1:5" ht="15.75" thickBot="1">
      <c r="A581" s="5" t="s">
        <v>47</v>
      </c>
      <c r="B581" s="6"/>
      <c r="C581" s="4"/>
      <c r="D581" s="4"/>
      <c r="E581" s="4"/>
    </row>
    <row r="582" spans="1:5" ht="15.75" thickBot="1">
      <c r="A582" s="5" t="s">
        <v>48</v>
      </c>
      <c r="B582" s="6"/>
      <c r="C582" s="4"/>
      <c r="D582" s="4"/>
      <c r="E582" s="4"/>
    </row>
    <row r="583" spans="1:5" ht="15.75" thickBot="1">
      <c r="A583" s="26" t="s">
        <v>455</v>
      </c>
      <c r="B583" s="6">
        <f>B573+B578</f>
        <v>0</v>
      </c>
      <c r="C583" s="6">
        <f>C573+C578</f>
        <v>0</v>
      </c>
      <c r="D583" s="6">
        <f>D573+D578</f>
        <v>1353950</v>
      </c>
      <c r="E583" s="6">
        <f>E573+E578</f>
        <v>1456400</v>
      </c>
    </row>
    <row r="584" spans="1:5" ht="40.5" customHeight="1" thickBot="1">
      <c r="A584" s="129" t="s">
        <v>59</v>
      </c>
      <c r="B584" s="616" t="s">
        <v>362</v>
      </c>
      <c r="C584" s="617"/>
      <c r="D584" s="617"/>
      <c r="E584" s="618"/>
    </row>
    <row r="585" spans="1:5" ht="23.25" customHeight="1" thickBot="1">
      <c r="A585" s="458" t="s">
        <v>108</v>
      </c>
      <c r="B585" s="459"/>
      <c r="C585" s="459"/>
      <c r="D585" s="459"/>
      <c r="E585" s="460"/>
    </row>
    <row r="586" spans="1:5" ht="27" customHeight="1" thickBot="1">
      <c r="A586" s="127" t="s">
        <v>322</v>
      </c>
      <c r="B586" s="145" t="s">
        <v>104</v>
      </c>
      <c r="C586" s="146" t="s">
        <v>323</v>
      </c>
      <c r="D586" s="146" t="s">
        <v>323</v>
      </c>
      <c r="E586" s="146" t="s">
        <v>323</v>
      </c>
    </row>
    <row r="587" spans="1:5" ht="34.5" customHeight="1" thickBot="1">
      <c r="A587" s="38" t="s">
        <v>363</v>
      </c>
      <c r="B587" s="157">
        <v>0.8</v>
      </c>
      <c r="C587" s="157" t="s">
        <v>319</v>
      </c>
      <c r="D587" s="157" t="s">
        <v>364</v>
      </c>
      <c r="E587" s="157" t="s">
        <v>319</v>
      </c>
    </row>
    <row r="588" spans="1:5" ht="27" customHeight="1" thickBot="1">
      <c r="A588" s="37" t="s">
        <v>365</v>
      </c>
      <c r="B588" s="157">
        <v>0.9</v>
      </c>
      <c r="C588" s="157" t="s">
        <v>319</v>
      </c>
      <c r="D588" s="157" t="s">
        <v>364</v>
      </c>
      <c r="E588" s="157" t="s">
        <v>319</v>
      </c>
    </row>
    <row r="589" spans="1:5" ht="24" customHeight="1" thickBot="1">
      <c r="A589" s="464" t="s">
        <v>107</v>
      </c>
      <c r="B589" s="465"/>
      <c r="C589" s="465"/>
      <c r="D589" s="465"/>
      <c r="E589" s="466"/>
    </row>
    <row r="590" spans="1:5" ht="15.75" thickBot="1">
      <c r="A590" s="428" t="s">
        <v>36</v>
      </c>
      <c r="B590" s="429"/>
      <c r="C590" s="429"/>
      <c r="D590" s="429"/>
      <c r="E590" s="430"/>
    </row>
    <row r="591" spans="1:5" ht="24.75" customHeight="1" thickBot="1">
      <c r="A591" s="32" t="s">
        <v>95</v>
      </c>
      <c r="B591" s="607" t="s">
        <v>366</v>
      </c>
      <c r="C591" s="608"/>
      <c r="D591" s="608"/>
      <c r="E591" s="609"/>
    </row>
    <row r="592" spans="1:5" ht="31.5" customHeight="1" thickBot="1">
      <c r="A592" s="127" t="s">
        <v>9</v>
      </c>
      <c r="B592" s="610" t="s">
        <v>367</v>
      </c>
      <c r="C592" s="611"/>
      <c r="D592" s="611"/>
      <c r="E592" s="612"/>
    </row>
    <row r="593" spans="1:5" ht="15.75" thickBot="1">
      <c r="A593" s="127" t="s">
        <v>14</v>
      </c>
      <c r="B593" s="449" t="s">
        <v>106</v>
      </c>
      <c r="C593" s="450"/>
      <c r="D593" s="450"/>
      <c r="E593" s="451"/>
    </row>
    <row r="594" spans="1:5" ht="12.75" customHeight="1">
      <c r="A594" s="416"/>
      <c r="B594" s="149">
        <v>2019</v>
      </c>
      <c r="C594" s="149">
        <v>2020</v>
      </c>
      <c r="D594" s="149">
        <v>2021</v>
      </c>
      <c r="E594" s="149">
        <v>2022</v>
      </c>
    </row>
    <row r="595" spans="1:5" ht="9" customHeight="1" thickBot="1">
      <c r="A595" s="417"/>
      <c r="B595" s="11" t="s">
        <v>5</v>
      </c>
      <c r="C595" s="11" t="s">
        <v>6</v>
      </c>
      <c r="D595" s="11" t="s">
        <v>6</v>
      </c>
      <c r="E595" s="11" t="s">
        <v>6</v>
      </c>
    </row>
    <row r="596" spans="1:5" ht="15.75" thickBot="1">
      <c r="A596" s="127" t="s">
        <v>8</v>
      </c>
      <c r="B596" s="2">
        <v>250</v>
      </c>
      <c r="C596" s="2">
        <v>250</v>
      </c>
      <c r="D596" s="2">
        <v>250</v>
      </c>
      <c r="E596" s="2">
        <v>250</v>
      </c>
    </row>
    <row r="597" spans="1:5" ht="15.75" thickBot="1">
      <c r="A597" s="127" t="s">
        <v>15</v>
      </c>
      <c r="B597" s="2">
        <f>B626</f>
        <v>293500</v>
      </c>
      <c r="C597" s="2">
        <f>C626</f>
        <v>353500</v>
      </c>
      <c r="D597" s="2">
        <f>D626</f>
        <v>353500</v>
      </c>
      <c r="E597" s="2">
        <f>E626</f>
        <v>353500</v>
      </c>
    </row>
    <row r="598" spans="1:5" ht="15.75" thickBot="1">
      <c r="A598" s="127" t="s">
        <v>23</v>
      </c>
      <c r="B598" s="2">
        <f>B597/B596</f>
        <v>1174</v>
      </c>
      <c r="C598" s="2">
        <f>C597/C596</f>
        <v>1414</v>
      </c>
      <c r="D598" s="2">
        <f>D597/D596</f>
        <v>1414</v>
      </c>
      <c r="E598" s="2">
        <f>E597/E596</f>
        <v>1414</v>
      </c>
    </row>
    <row r="599" spans="1:5" ht="15.75" thickBot="1">
      <c r="A599" s="127" t="s">
        <v>16</v>
      </c>
      <c r="B599" s="268" t="s">
        <v>22</v>
      </c>
      <c r="C599" s="3">
        <f t="shared" ref="C599:E601" si="19">C596/B596-1</f>
        <v>0</v>
      </c>
      <c r="D599" s="3">
        <f t="shared" si="19"/>
        <v>0</v>
      </c>
      <c r="E599" s="3">
        <f t="shared" si="19"/>
        <v>0</v>
      </c>
    </row>
    <row r="600" spans="1:5" ht="15.75" thickBot="1">
      <c r="A600" s="127" t="s">
        <v>17</v>
      </c>
      <c r="B600" s="268" t="s">
        <v>22</v>
      </c>
      <c r="C600" s="3">
        <f t="shared" si="19"/>
        <v>0.2044293015332197</v>
      </c>
      <c r="D600" s="3">
        <f t="shared" si="19"/>
        <v>0</v>
      </c>
      <c r="E600" s="3">
        <f t="shared" si="19"/>
        <v>0</v>
      </c>
    </row>
    <row r="601" spans="1:5" ht="15.75" thickBot="1">
      <c r="A601" s="127" t="s">
        <v>18</v>
      </c>
      <c r="B601" s="268" t="s">
        <v>22</v>
      </c>
      <c r="C601" s="3">
        <f t="shared" si="19"/>
        <v>0.2044293015332197</v>
      </c>
      <c r="D601" s="3">
        <f t="shared" si="19"/>
        <v>0</v>
      </c>
      <c r="E601" s="3">
        <f t="shared" si="19"/>
        <v>0</v>
      </c>
    </row>
    <row r="602" spans="1:5" ht="15.75" thickBot="1">
      <c r="A602" s="413" t="s">
        <v>521</v>
      </c>
      <c r="B602" s="414"/>
      <c r="C602" s="414"/>
      <c r="D602" s="414"/>
      <c r="E602" s="415"/>
    </row>
    <row r="603" spans="1:5" ht="12.75" customHeight="1">
      <c r="A603" s="416"/>
      <c r="B603" s="149">
        <v>2019</v>
      </c>
      <c r="C603" s="149">
        <v>2020</v>
      </c>
      <c r="D603" s="149">
        <v>2021</v>
      </c>
      <c r="E603" s="149">
        <v>2022</v>
      </c>
    </row>
    <row r="604" spans="1:5" ht="9" customHeight="1" thickBot="1">
      <c r="A604" s="417"/>
      <c r="B604" s="11" t="s">
        <v>5</v>
      </c>
      <c r="C604" s="11" t="s">
        <v>6</v>
      </c>
      <c r="D604" s="11" t="s">
        <v>6</v>
      </c>
      <c r="E604" s="11" t="s">
        <v>6</v>
      </c>
    </row>
    <row r="605" spans="1:5" ht="15.75" thickBot="1">
      <c r="A605" s="1" t="s">
        <v>0</v>
      </c>
      <c r="B605" s="4">
        <f>B606+B607</f>
        <v>207000</v>
      </c>
      <c r="C605" s="4">
        <f>C606+C607</f>
        <v>207000</v>
      </c>
      <c r="D605" s="4">
        <f>D606+D607</f>
        <v>207000</v>
      </c>
      <c r="E605" s="4">
        <f>E606+E607</f>
        <v>207000</v>
      </c>
    </row>
    <row r="606" spans="1:5" ht="15.75" thickBot="1">
      <c r="A606" s="5" t="s">
        <v>41</v>
      </c>
      <c r="B606" s="150">
        <v>207000</v>
      </c>
      <c r="C606" s="150">
        <v>207000</v>
      </c>
      <c r="D606" s="150">
        <v>207000</v>
      </c>
      <c r="E606" s="150">
        <v>207000</v>
      </c>
    </row>
    <row r="607" spans="1:5" ht="15.75" thickBot="1">
      <c r="A607" s="5" t="s">
        <v>42</v>
      </c>
      <c r="B607" s="6"/>
      <c r="C607" s="6"/>
      <c r="D607" s="6"/>
      <c r="E607" s="6"/>
    </row>
    <row r="608" spans="1:5" ht="24.75" thickBot="1">
      <c r="A608" s="1" t="s">
        <v>28</v>
      </c>
      <c r="B608" s="4">
        <f>B609+B610</f>
        <v>35000</v>
      </c>
      <c r="C608" s="4">
        <f>C609+C610</f>
        <v>35000</v>
      </c>
      <c r="D608" s="4">
        <f>D609+D610</f>
        <v>35000</v>
      </c>
      <c r="E608" s="4">
        <f>E609+E610</f>
        <v>35000</v>
      </c>
    </row>
    <row r="609" spans="1:5" ht="15.75" thickBot="1">
      <c r="A609" s="5" t="s">
        <v>41</v>
      </c>
      <c r="B609" s="150">
        <v>35000</v>
      </c>
      <c r="C609" s="150">
        <v>35000</v>
      </c>
      <c r="D609" s="150">
        <v>35000</v>
      </c>
      <c r="E609" s="150">
        <v>35000</v>
      </c>
    </row>
    <row r="610" spans="1:5" ht="15.75" thickBot="1">
      <c r="A610" s="5" t="s">
        <v>42</v>
      </c>
      <c r="B610" s="6"/>
      <c r="C610" s="4"/>
      <c r="D610" s="4"/>
      <c r="E610" s="4"/>
    </row>
    <row r="611" spans="1:5" ht="15.75" thickBot="1">
      <c r="A611" s="1" t="s">
        <v>1</v>
      </c>
      <c r="B611" s="6">
        <f>B612+B613</f>
        <v>49000</v>
      </c>
      <c r="C611" s="4">
        <f>C612+C613</f>
        <v>109000</v>
      </c>
      <c r="D611" s="4">
        <f>D612+D613</f>
        <v>109000</v>
      </c>
      <c r="E611" s="4">
        <f>E612+E613</f>
        <v>109000</v>
      </c>
    </row>
    <row r="612" spans="1:5" ht="15.75" thickBot="1">
      <c r="A612" s="5" t="s">
        <v>41</v>
      </c>
      <c r="B612" s="150">
        <v>49000</v>
      </c>
      <c r="C612" s="4">
        <v>109000</v>
      </c>
      <c r="D612" s="4">
        <v>109000</v>
      </c>
      <c r="E612" s="4">
        <v>109000</v>
      </c>
    </row>
    <row r="613" spans="1:5" ht="15.75" thickBot="1">
      <c r="A613" s="5" t="s">
        <v>42</v>
      </c>
      <c r="B613" s="6"/>
      <c r="C613" s="4"/>
      <c r="D613" s="4"/>
      <c r="E613" s="4"/>
    </row>
    <row r="614" spans="1:5" ht="15.75" thickBot="1">
      <c r="A614" s="1" t="s">
        <v>2</v>
      </c>
      <c r="B614" s="6"/>
      <c r="C614" s="4"/>
      <c r="D614" s="4"/>
      <c r="E614" s="4"/>
    </row>
    <row r="615" spans="1:5" ht="15.75" thickBot="1">
      <c r="A615" s="5" t="s">
        <v>41</v>
      </c>
      <c r="B615" s="6"/>
      <c r="C615" s="4"/>
      <c r="D615" s="4"/>
      <c r="E615" s="4"/>
    </row>
    <row r="616" spans="1:5" ht="15.75" thickBot="1">
      <c r="A616" s="5" t="s">
        <v>42</v>
      </c>
      <c r="B616" s="6"/>
      <c r="C616" s="4"/>
      <c r="D616" s="4"/>
      <c r="E616" s="4"/>
    </row>
    <row r="617" spans="1:5" ht="15.75" thickBot="1">
      <c r="A617" s="1" t="s">
        <v>24</v>
      </c>
      <c r="B617" s="6"/>
      <c r="C617" s="4"/>
      <c r="D617" s="4"/>
      <c r="E617" s="4"/>
    </row>
    <row r="618" spans="1:5" ht="15.75" thickBot="1">
      <c r="A618" s="5" t="s">
        <v>41</v>
      </c>
      <c r="B618" s="6"/>
      <c r="C618" s="4"/>
      <c r="D618" s="4"/>
      <c r="E618" s="4"/>
    </row>
    <row r="619" spans="1:5" ht="15.75" thickBot="1">
      <c r="A619" s="5" t="s">
        <v>42</v>
      </c>
      <c r="B619" s="6"/>
      <c r="C619" s="4"/>
      <c r="D619" s="4"/>
      <c r="E619" s="4"/>
    </row>
    <row r="620" spans="1:5" ht="15.75" thickBot="1">
      <c r="A620" s="1" t="s">
        <v>25</v>
      </c>
      <c r="B620" s="6">
        <f>B621+B622</f>
        <v>0</v>
      </c>
      <c r="C620" s="4">
        <f>C621+C622</f>
        <v>0</v>
      </c>
      <c r="D620" s="4">
        <f>D621+D622</f>
        <v>0</v>
      </c>
      <c r="E620" s="4">
        <f>E621+E622</f>
        <v>0</v>
      </c>
    </row>
    <row r="621" spans="1:5" ht="15.75" thickBot="1">
      <c r="A621" s="5" t="s">
        <v>41</v>
      </c>
      <c r="B621" s="150"/>
      <c r="C621" s="4">
        <v>0</v>
      </c>
      <c r="D621" s="151">
        <v>0</v>
      </c>
      <c r="E621" s="151">
        <v>0</v>
      </c>
    </row>
    <row r="622" spans="1:5" ht="15.75" thickBot="1">
      <c r="A622" s="5" t="s">
        <v>42</v>
      </c>
      <c r="B622" s="6"/>
      <c r="C622" s="4"/>
      <c r="D622" s="4"/>
      <c r="E622" s="4"/>
    </row>
    <row r="623" spans="1:5" ht="24.75" thickBot="1">
      <c r="A623" s="1" t="s">
        <v>3</v>
      </c>
      <c r="B623" s="6">
        <f>B624+B625</f>
        <v>2500</v>
      </c>
      <c r="C623" s="6">
        <f>C624+C625</f>
        <v>2500</v>
      </c>
      <c r="D623" s="6">
        <f>D624+D625</f>
        <v>2500</v>
      </c>
      <c r="E623" s="6">
        <f>E624+E625</f>
        <v>2500</v>
      </c>
    </row>
    <row r="624" spans="1:5" ht="15.75" thickBot="1">
      <c r="A624" s="5" t="s">
        <v>41</v>
      </c>
      <c r="B624" s="6">
        <v>2500</v>
      </c>
      <c r="C624" s="6">
        <v>2500</v>
      </c>
      <c r="D624" s="6">
        <v>2500</v>
      </c>
      <c r="E624" s="6">
        <v>2500</v>
      </c>
    </row>
    <row r="625" spans="1:5" ht="15.75" thickBot="1">
      <c r="A625" s="5" t="s">
        <v>42</v>
      </c>
      <c r="B625" s="6"/>
      <c r="C625" s="21"/>
      <c r="D625" s="20"/>
      <c r="E625" s="20"/>
    </row>
    <row r="626" spans="1:5" ht="15.75" thickBot="1">
      <c r="A626" s="13" t="s">
        <v>422</v>
      </c>
      <c r="B626" s="6">
        <f>B623+B620+B617+B614+B611+B608+B605</f>
        <v>293500</v>
      </c>
      <c r="C626" s="6">
        <f>C623+C620+C617+C614+C611+C608+C605</f>
        <v>353500</v>
      </c>
      <c r="D626" s="6">
        <f>D623+D620+D617+D614+D611+D608+D605</f>
        <v>353500</v>
      </c>
      <c r="E626" s="6">
        <f>E623+E620+E617+E614+E611+E608+E605</f>
        <v>353500</v>
      </c>
    </row>
    <row r="627" spans="1:5" ht="15.75" thickBot="1">
      <c r="A627" s="16" t="s">
        <v>32</v>
      </c>
      <c r="B627" s="17">
        <f>IF(B626-B597=0,0,"Error")</f>
        <v>0</v>
      </c>
      <c r="C627" s="17">
        <f>IF(C626-C597=0,0,"Error")</f>
        <v>0</v>
      </c>
      <c r="D627" s="17">
        <f>IF(D626-D597=0,0,"Error")</f>
        <v>0</v>
      </c>
      <c r="E627" s="17">
        <f>IF(E626-E597=0,0,"Error")</f>
        <v>0</v>
      </c>
    </row>
    <row r="628" spans="1:5" ht="34.5" hidden="1" thickBot="1">
      <c r="A628" s="12" t="s">
        <v>45</v>
      </c>
      <c r="B628" s="12" t="s">
        <v>369</v>
      </c>
      <c r="C628" s="25" t="s">
        <v>43</v>
      </c>
      <c r="D628" s="423"/>
      <c r="E628" s="419"/>
    </row>
    <row r="629" spans="1:5" ht="24.75" customHeight="1" thickBot="1">
      <c r="A629" s="32" t="s">
        <v>94</v>
      </c>
      <c r="B629" s="593" t="s">
        <v>370</v>
      </c>
      <c r="C629" s="594"/>
      <c r="D629" s="594"/>
      <c r="E629" s="595"/>
    </row>
    <row r="630" spans="1:5" ht="31.5" customHeight="1" thickBot="1">
      <c r="A630" s="127" t="s">
        <v>9</v>
      </c>
      <c r="B630" s="599" t="s">
        <v>371</v>
      </c>
      <c r="C630" s="600"/>
      <c r="D630" s="600"/>
      <c r="E630" s="601"/>
    </row>
    <row r="631" spans="1:5" ht="15.75" thickBot="1">
      <c r="A631" s="127" t="s">
        <v>14</v>
      </c>
      <c r="B631" s="449" t="s">
        <v>106</v>
      </c>
      <c r="C631" s="450"/>
      <c r="D631" s="450"/>
      <c r="E631" s="451"/>
    </row>
    <row r="632" spans="1:5" ht="12.75" customHeight="1">
      <c r="A632" s="416"/>
      <c r="B632" s="149">
        <v>2019</v>
      </c>
      <c r="C632" s="149">
        <v>2020</v>
      </c>
      <c r="D632" s="149">
        <v>2021</v>
      </c>
      <c r="E632" s="149">
        <v>2022</v>
      </c>
    </row>
    <row r="633" spans="1:5" ht="9" customHeight="1" thickBot="1">
      <c r="A633" s="417"/>
      <c r="B633" s="11" t="s">
        <v>5</v>
      </c>
      <c r="C633" s="11" t="s">
        <v>6</v>
      </c>
      <c r="D633" s="11" t="s">
        <v>6</v>
      </c>
      <c r="E633" s="11" t="s">
        <v>6</v>
      </c>
    </row>
    <row r="634" spans="1:5" ht="15.75" thickBot="1">
      <c r="A634" s="127" t="s">
        <v>8</v>
      </c>
      <c r="B634" s="2">
        <v>24</v>
      </c>
      <c r="C634" s="2">
        <v>24</v>
      </c>
      <c r="D634" s="2">
        <v>24</v>
      </c>
      <c r="E634" s="2">
        <v>24</v>
      </c>
    </row>
    <row r="635" spans="1:5" ht="15.75" thickBot="1">
      <c r="A635" s="127" t="s">
        <v>15</v>
      </c>
      <c r="B635" s="2">
        <f>B664</f>
        <v>28630</v>
      </c>
      <c r="C635" s="2">
        <f>C664</f>
        <v>35850</v>
      </c>
      <c r="D635" s="2">
        <f>D664</f>
        <v>35850</v>
      </c>
      <c r="E635" s="2">
        <f>E664</f>
        <v>35850</v>
      </c>
    </row>
    <row r="636" spans="1:5" ht="15.75" thickBot="1">
      <c r="A636" s="127" t="s">
        <v>23</v>
      </c>
      <c r="B636" s="2">
        <f>B635/B634</f>
        <v>1192.9166666666667</v>
      </c>
      <c r="C636" s="2">
        <f>C635/C634</f>
        <v>1493.75</v>
      </c>
      <c r="D636" s="2">
        <f>D635/D634</f>
        <v>1493.75</v>
      </c>
      <c r="E636" s="2">
        <f>E635/E634</f>
        <v>1493.75</v>
      </c>
    </row>
    <row r="637" spans="1:5" ht="15.75" thickBot="1">
      <c r="A637" s="127" t="s">
        <v>16</v>
      </c>
      <c r="B637" s="268" t="s">
        <v>22</v>
      </c>
      <c r="C637" s="3">
        <f t="shared" ref="C637:E639" si="20">C634/B634-1</f>
        <v>0</v>
      </c>
      <c r="D637" s="3">
        <f t="shared" si="20"/>
        <v>0</v>
      </c>
      <c r="E637" s="3">
        <f t="shared" si="20"/>
        <v>0</v>
      </c>
    </row>
    <row r="638" spans="1:5" ht="15.75" thickBot="1">
      <c r="A638" s="127" t="s">
        <v>17</v>
      </c>
      <c r="B638" s="268" t="s">
        <v>22</v>
      </c>
      <c r="C638" s="3">
        <f t="shared" si="20"/>
        <v>0.25218302479916166</v>
      </c>
      <c r="D638" s="3">
        <f t="shared" si="20"/>
        <v>0</v>
      </c>
      <c r="E638" s="3">
        <f t="shared" si="20"/>
        <v>0</v>
      </c>
    </row>
    <row r="639" spans="1:5" ht="15.75" thickBot="1">
      <c r="A639" s="127" t="s">
        <v>18</v>
      </c>
      <c r="B639" s="268" t="s">
        <v>22</v>
      </c>
      <c r="C639" s="3">
        <f t="shared" si="20"/>
        <v>0.25218302479916166</v>
      </c>
      <c r="D639" s="3">
        <f t="shared" si="20"/>
        <v>0</v>
      </c>
      <c r="E639" s="3">
        <f t="shared" si="20"/>
        <v>0</v>
      </c>
    </row>
    <row r="640" spans="1:5" ht="15.75" thickBot="1">
      <c r="A640" s="413" t="s">
        <v>522</v>
      </c>
      <c r="B640" s="414"/>
      <c r="C640" s="414"/>
      <c r="D640" s="414"/>
      <c r="E640" s="415"/>
    </row>
    <row r="641" spans="1:5" ht="12.75" customHeight="1">
      <c r="A641" s="416"/>
      <c r="B641" s="149">
        <v>2019</v>
      </c>
      <c r="C641" s="149">
        <v>2020</v>
      </c>
      <c r="D641" s="149">
        <v>2021</v>
      </c>
      <c r="E641" s="149">
        <v>2022</v>
      </c>
    </row>
    <row r="642" spans="1:5" ht="9" customHeight="1" thickBot="1">
      <c r="A642" s="417"/>
      <c r="B642" s="11" t="s">
        <v>5</v>
      </c>
      <c r="C642" s="11" t="s">
        <v>6</v>
      </c>
      <c r="D642" s="11" t="s">
        <v>6</v>
      </c>
      <c r="E642" s="11" t="s">
        <v>6</v>
      </c>
    </row>
    <row r="643" spans="1:5" ht="15.75" thickBot="1">
      <c r="A643" s="1" t="s">
        <v>0</v>
      </c>
      <c r="B643" s="4">
        <f>B644+B645</f>
        <v>22500</v>
      </c>
      <c r="C643" s="4">
        <f>C644+C645</f>
        <v>22500</v>
      </c>
      <c r="D643" s="4">
        <f>D644+D645</f>
        <v>22500</v>
      </c>
      <c r="E643" s="4">
        <f>E644+E645</f>
        <v>22500</v>
      </c>
    </row>
    <row r="644" spans="1:5" ht="15.75" thickBot="1">
      <c r="A644" s="5" t="s">
        <v>41</v>
      </c>
      <c r="B644" s="150">
        <v>22500</v>
      </c>
      <c r="C644" s="6">
        <v>22500</v>
      </c>
      <c r="D644" s="6">
        <v>22500</v>
      </c>
      <c r="E644" s="6">
        <v>22500</v>
      </c>
    </row>
    <row r="645" spans="1:5" ht="15.75" thickBot="1">
      <c r="A645" s="5" t="s">
        <v>42</v>
      </c>
      <c r="B645" s="6"/>
      <c r="C645" s="6"/>
      <c r="D645" s="6"/>
      <c r="E645" s="6"/>
    </row>
    <row r="646" spans="1:5" ht="24.75" thickBot="1">
      <c r="A646" s="1" t="s">
        <v>28</v>
      </c>
      <c r="B646" s="4">
        <f>B647+B648</f>
        <v>4000</v>
      </c>
      <c r="C646" s="4">
        <f>C647+C648</f>
        <v>4000</v>
      </c>
      <c r="D646" s="4">
        <f>D647+D648</f>
        <v>4000</v>
      </c>
      <c r="E646" s="4">
        <f>E647+E648</f>
        <v>4000</v>
      </c>
    </row>
    <row r="647" spans="1:5" ht="15.75" thickBot="1">
      <c r="A647" s="5" t="s">
        <v>41</v>
      </c>
      <c r="B647" s="150">
        <v>4000</v>
      </c>
      <c r="C647" s="4">
        <v>4000</v>
      </c>
      <c r="D647" s="4">
        <v>4000</v>
      </c>
      <c r="E647" s="4">
        <v>4000</v>
      </c>
    </row>
    <row r="648" spans="1:5" ht="15.75" thickBot="1">
      <c r="A648" s="5" t="s">
        <v>42</v>
      </c>
      <c r="B648" s="6"/>
      <c r="C648" s="4"/>
      <c r="D648" s="4"/>
      <c r="E648" s="4"/>
    </row>
    <row r="649" spans="1:5" ht="15.75" thickBot="1">
      <c r="A649" s="1" t="s">
        <v>1</v>
      </c>
      <c r="B649" s="6">
        <f>B650+B651</f>
        <v>2030</v>
      </c>
      <c r="C649" s="4">
        <f>C650+C651</f>
        <v>9250</v>
      </c>
      <c r="D649" s="4">
        <f>D650+D651</f>
        <v>9250</v>
      </c>
      <c r="E649" s="4">
        <f>E650+E651</f>
        <v>9250</v>
      </c>
    </row>
    <row r="650" spans="1:5" ht="15.75" thickBot="1">
      <c r="A650" s="5" t="s">
        <v>41</v>
      </c>
      <c r="B650" s="150">
        <v>2030</v>
      </c>
      <c r="C650" s="4">
        <v>9250</v>
      </c>
      <c r="D650" s="4">
        <v>9250</v>
      </c>
      <c r="E650" s="4">
        <v>9250</v>
      </c>
    </row>
    <row r="651" spans="1:5" ht="15.75" thickBot="1">
      <c r="A651" s="5" t="s">
        <v>42</v>
      </c>
      <c r="B651" s="6"/>
      <c r="C651" s="4"/>
      <c r="D651" s="4"/>
      <c r="E651" s="4"/>
    </row>
    <row r="652" spans="1:5" ht="15.75" thickBot="1">
      <c r="A652" s="1" t="s">
        <v>2</v>
      </c>
      <c r="B652" s="6"/>
      <c r="C652" s="4"/>
      <c r="D652" s="4"/>
      <c r="E652" s="4"/>
    </row>
    <row r="653" spans="1:5" ht="15.75" thickBot="1">
      <c r="A653" s="5" t="s">
        <v>41</v>
      </c>
      <c r="B653" s="6"/>
      <c r="C653" s="4"/>
      <c r="D653" s="4"/>
      <c r="E653" s="4"/>
    </row>
    <row r="654" spans="1:5" ht="15.75" thickBot="1">
      <c r="A654" s="5" t="s">
        <v>42</v>
      </c>
      <c r="B654" s="6"/>
      <c r="C654" s="4"/>
      <c r="D654" s="4"/>
      <c r="E654" s="4"/>
    </row>
    <row r="655" spans="1:5" ht="15.75" thickBot="1">
      <c r="A655" s="1" t="s">
        <v>24</v>
      </c>
      <c r="B655" s="6"/>
      <c r="C655" s="4"/>
      <c r="D655" s="4"/>
      <c r="E655" s="4"/>
    </row>
    <row r="656" spans="1:5" ht="15.75" thickBot="1">
      <c r="A656" s="5" t="s">
        <v>41</v>
      </c>
      <c r="B656" s="6"/>
      <c r="C656" s="4"/>
      <c r="D656" s="4"/>
      <c r="E656" s="4"/>
    </row>
    <row r="657" spans="1:5" ht="15.75" thickBot="1">
      <c r="A657" s="5" t="s">
        <v>42</v>
      </c>
      <c r="B657" s="6"/>
      <c r="C657" s="4"/>
      <c r="D657" s="4"/>
      <c r="E657" s="4"/>
    </row>
    <row r="658" spans="1:5" ht="15.75" thickBot="1">
      <c r="A658" s="1" t="s">
        <v>25</v>
      </c>
      <c r="B658" s="6">
        <f>B659+B660</f>
        <v>0</v>
      </c>
      <c r="C658" s="4">
        <f>C659+C660</f>
        <v>0</v>
      </c>
      <c r="D658" s="4">
        <f>D659+D660</f>
        <v>0</v>
      </c>
      <c r="E658" s="4">
        <f>E659+E660</f>
        <v>0</v>
      </c>
    </row>
    <row r="659" spans="1:5" ht="15.75" thickBot="1">
      <c r="A659" s="5" t="s">
        <v>41</v>
      </c>
      <c r="B659" s="150"/>
      <c r="C659" s="4">
        <v>0</v>
      </c>
      <c r="D659" s="151">
        <v>0</v>
      </c>
      <c r="E659" s="151">
        <v>0</v>
      </c>
    </row>
    <row r="660" spans="1:5" ht="15.75" thickBot="1">
      <c r="A660" s="5" t="s">
        <v>42</v>
      </c>
      <c r="B660" s="6"/>
      <c r="C660" s="4"/>
      <c r="D660" s="4"/>
      <c r="E660" s="4"/>
    </row>
    <row r="661" spans="1:5" ht="24.75" thickBot="1">
      <c r="A661" s="1" t="s">
        <v>3</v>
      </c>
      <c r="B661" s="6">
        <f>B662+B663</f>
        <v>100</v>
      </c>
      <c r="C661" s="6">
        <f>C662+C663</f>
        <v>100</v>
      </c>
      <c r="D661" s="6">
        <f>D662+D663</f>
        <v>100</v>
      </c>
      <c r="E661" s="6">
        <f>E662+E663</f>
        <v>100</v>
      </c>
    </row>
    <row r="662" spans="1:5" ht="15.75" thickBot="1">
      <c r="A662" s="5" t="s">
        <v>41</v>
      </c>
      <c r="B662" s="6">
        <v>100</v>
      </c>
      <c r="C662" s="6">
        <v>100</v>
      </c>
      <c r="D662" s="6">
        <v>100</v>
      </c>
      <c r="E662" s="6">
        <v>100</v>
      </c>
    </row>
    <row r="663" spans="1:5" ht="15.75" thickBot="1">
      <c r="A663" s="5" t="s">
        <v>42</v>
      </c>
      <c r="B663" s="6"/>
      <c r="C663" s="21"/>
      <c r="D663" s="20"/>
      <c r="E663" s="20"/>
    </row>
    <row r="664" spans="1:5" ht="15.75" thickBot="1">
      <c r="A664" s="13" t="s">
        <v>405</v>
      </c>
      <c r="B664" s="6">
        <f>B661+B658+B655+B652+B649+B646+B643</f>
        <v>28630</v>
      </c>
      <c r="C664" s="6">
        <f>C661+C658+C655+C652+C649+C646+C643</f>
        <v>35850</v>
      </c>
      <c r="D664" s="6">
        <f>D661+D658+D655+D652+D649+D646+D643</f>
        <v>35850</v>
      </c>
      <c r="E664" s="6">
        <f>E661+E658+E655+E652+E649+E646+E643</f>
        <v>35850</v>
      </c>
    </row>
    <row r="665" spans="1:5" ht="15.75" thickBot="1">
      <c r="A665" s="16" t="s">
        <v>32</v>
      </c>
      <c r="B665" s="17">
        <f>IF(B664-B635=0,0,"Error")</f>
        <v>0</v>
      </c>
      <c r="C665" s="17">
        <f>IF(C664-C635=0,0,"Error")</f>
        <v>0</v>
      </c>
      <c r="D665" s="17">
        <f>IF(D664-D635=0,0,"Error")</f>
        <v>0</v>
      </c>
      <c r="E665" s="17">
        <f>IF(E664-E635=0,0,"Error")</f>
        <v>0</v>
      </c>
    </row>
    <row r="666" spans="1:5" ht="24.75" customHeight="1" thickBot="1">
      <c r="A666" s="32" t="s">
        <v>93</v>
      </c>
      <c r="B666" s="547" t="s">
        <v>372</v>
      </c>
      <c r="C666" s="548"/>
      <c r="D666" s="548"/>
      <c r="E666" s="549"/>
    </row>
    <row r="667" spans="1:5" ht="31.5" customHeight="1" thickBot="1">
      <c r="A667" s="127" t="s">
        <v>9</v>
      </c>
      <c r="B667" s="547" t="s">
        <v>373</v>
      </c>
      <c r="C667" s="548"/>
      <c r="D667" s="548"/>
      <c r="E667" s="549"/>
    </row>
    <row r="668" spans="1:5" ht="15.75" thickBot="1">
      <c r="A668" s="127" t="s">
        <v>14</v>
      </c>
      <c r="B668" s="449" t="s">
        <v>106</v>
      </c>
      <c r="C668" s="450"/>
      <c r="D668" s="450"/>
      <c r="E668" s="451"/>
    </row>
    <row r="669" spans="1:5" ht="12.75" customHeight="1">
      <c r="A669" s="416"/>
      <c r="B669" s="149">
        <v>2019</v>
      </c>
      <c r="C669" s="149">
        <v>2020</v>
      </c>
      <c r="D669" s="149">
        <v>2021</v>
      </c>
      <c r="E669" s="149">
        <v>2022</v>
      </c>
    </row>
    <row r="670" spans="1:5" ht="9" customHeight="1" thickBot="1">
      <c r="A670" s="417"/>
      <c r="B670" s="11" t="s">
        <v>5</v>
      </c>
      <c r="C670" s="11" t="s">
        <v>6</v>
      </c>
      <c r="D670" s="11" t="s">
        <v>6</v>
      </c>
      <c r="E670" s="11" t="s">
        <v>6</v>
      </c>
    </row>
    <row r="671" spans="1:5" ht="15.75" thickBot="1">
      <c r="A671" s="127" t="s">
        <v>8</v>
      </c>
      <c r="B671" s="2">
        <v>472</v>
      </c>
      <c r="C671" s="2">
        <v>472</v>
      </c>
      <c r="D671" s="2">
        <v>472</v>
      </c>
      <c r="E671" s="2">
        <v>472</v>
      </c>
    </row>
    <row r="672" spans="1:5" ht="15.75" thickBot="1">
      <c r="A672" s="127" t="s">
        <v>15</v>
      </c>
      <c r="B672" s="2">
        <f>B701</f>
        <v>420300</v>
      </c>
      <c r="C672" s="2">
        <f>C701</f>
        <v>454800</v>
      </c>
      <c r="D672" s="2">
        <f>D701</f>
        <v>454800</v>
      </c>
      <c r="E672" s="2">
        <f>E701</f>
        <v>454800</v>
      </c>
    </row>
    <row r="673" spans="1:5" ht="15.75" thickBot="1">
      <c r="A673" s="127" t="s">
        <v>23</v>
      </c>
      <c r="B673" s="2">
        <f>B672/B671</f>
        <v>890.46610169491521</v>
      </c>
      <c r="C673" s="2">
        <f>C672/C671</f>
        <v>963.5593220338983</v>
      </c>
      <c r="D673" s="2">
        <f>D672/D671</f>
        <v>963.5593220338983</v>
      </c>
      <c r="E673" s="2">
        <f>E672/E671</f>
        <v>963.5593220338983</v>
      </c>
    </row>
    <row r="674" spans="1:5" ht="15.75" thickBot="1">
      <c r="A674" s="127" t="s">
        <v>16</v>
      </c>
      <c r="B674" s="268" t="s">
        <v>22</v>
      </c>
      <c r="C674" s="3">
        <f t="shared" ref="C674:E676" si="21">C671/B671-1</f>
        <v>0</v>
      </c>
      <c r="D674" s="3">
        <f t="shared" si="21"/>
        <v>0</v>
      </c>
      <c r="E674" s="3">
        <f t="shared" si="21"/>
        <v>0</v>
      </c>
    </row>
    <row r="675" spans="1:5" ht="15.75" thickBot="1">
      <c r="A675" s="127" t="s">
        <v>17</v>
      </c>
      <c r="B675" s="268" t="s">
        <v>22</v>
      </c>
      <c r="C675" s="3">
        <f t="shared" si="21"/>
        <v>8.2084225553176404E-2</v>
      </c>
      <c r="D675" s="3">
        <f t="shared" si="21"/>
        <v>0</v>
      </c>
      <c r="E675" s="3">
        <f t="shared" si="21"/>
        <v>0</v>
      </c>
    </row>
    <row r="676" spans="1:5" ht="15.75" thickBot="1">
      <c r="A676" s="127" t="s">
        <v>18</v>
      </c>
      <c r="B676" s="268" t="s">
        <v>22</v>
      </c>
      <c r="C676" s="3">
        <f t="shared" si="21"/>
        <v>8.2084225553176404E-2</v>
      </c>
      <c r="D676" s="3">
        <f t="shared" si="21"/>
        <v>0</v>
      </c>
      <c r="E676" s="3">
        <f t="shared" si="21"/>
        <v>0</v>
      </c>
    </row>
    <row r="677" spans="1:5" ht="15.75" thickBot="1">
      <c r="A677" s="413" t="s">
        <v>523</v>
      </c>
      <c r="B677" s="414"/>
      <c r="C677" s="414"/>
      <c r="D677" s="414"/>
      <c r="E677" s="415"/>
    </row>
    <row r="678" spans="1:5" ht="12.75" customHeight="1">
      <c r="A678" s="416"/>
      <c r="B678" s="149">
        <v>2019</v>
      </c>
      <c r="C678" s="149">
        <v>2020</v>
      </c>
      <c r="D678" s="149">
        <v>2021</v>
      </c>
      <c r="E678" s="149">
        <v>2022</v>
      </c>
    </row>
    <row r="679" spans="1:5" ht="9" customHeight="1" thickBot="1">
      <c r="A679" s="417"/>
      <c r="B679" s="11" t="s">
        <v>5</v>
      </c>
      <c r="C679" s="11" t="s">
        <v>6</v>
      </c>
      <c r="D679" s="11" t="s">
        <v>6</v>
      </c>
      <c r="E679" s="11" t="s">
        <v>6</v>
      </c>
    </row>
    <row r="680" spans="1:5" ht="15.75" thickBot="1">
      <c r="A680" s="1" t="s">
        <v>0</v>
      </c>
      <c r="B680" s="4">
        <f>B681+B682</f>
        <v>297000</v>
      </c>
      <c r="C680" s="4">
        <f>C681+C682</f>
        <v>328000</v>
      </c>
      <c r="D680" s="4">
        <f>D681+D682</f>
        <v>328000</v>
      </c>
      <c r="E680" s="4">
        <f>E681+E682</f>
        <v>328000</v>
      </c>
    </row>
    <row r="681" spans="1:5" ht="15.75" thickBot="1">
      <c r="A681" s="5" t="s">
        <v>41</v>
      </c>
      <c r="B681" s="150">
        <v>297000</v>
      </c>
      <c r="C681" s="6">
        <v>328000</v>
      </c>
      <c r="D681" s="6">
        <v>328000</v>
      </c>
      <c r="E681" s="6">
        <v>328000</v>
      </c>
    </row>
    <row r="682" spans="1:5" ht="15.75" thickBot="1">
      <c r="A682" s="5" t="s">
        <v>42</v>
      </c>
      <c r="B682" s="6"/>
      <c r="C682" s="6"/>
      <c r="D682" s="6"/>
      <c r="E682" s="6"/>
    </row>
    <row r="683" spans="1:5" ht="24.75" thickBot="1">
      <c r="A683" s="1" t="s">
        <v>28</v>
      </c>
      <c r="B683" s="4">
        <f>B684+B685</f>
        <v>50000</v>
      </c>
      <c r="C683" s="4">
        <f>C684+C685</f>
        <v>54000</v>
      </c>
      <c r="D683" s="4">
        <f>D684+D685</f>
        <v>54000</v>
      </c>
      <c r="E683" s="4">
        <f>E684+E685</f>
        <v>54000</v>
      </c>
    </row>
    <row r="684" spans="1:5" ht="15.75" thickBot="1">
      <c r="A684" s="5" t="s">
        <v>41</v>
      </c>
      <c r="B684" s="150">
        <v>50000</v>
      </c>
      <c r="C684" s="4">
        <v>54000</v>
      </c>
      <c r="D684" s="4">
        <v>54000</v>
      </c>
      <c r="E684" s="4">
        <v>54000</v>
      </c>
    </row>
    <row r="685" spans="1:5" ht="15.75" thickBot="1">
      <c r="A685" s="5" t="s">
        <v>42</v>
      </c>
      <c r="B685" s="6"/>
      <c r="C685" s="4"/>
      <c r="D685" s="4"/>
      <c r="E685" s="4"/>
    </row>
    <row r="686" spans="1:5" ht="15.75" thickBot="1">
      <c r="A686" s="1" t="s">
        <v>1</v>
      </c>
      <c r="B686" s="6">
        <f>B687+B688</f>
        <v>66500</v>
      </c>
      <c r="C686" s="4">
        <f>C687+C688</f>
        <v>66000</v>
      </c>
      <c r="D686" s="4">
        <f>D687+D688</f>
        <v>66000</v>
      </c>
      <c r="E686" s="4">
        <f>E687+E688</f>
        <v>66000</v>
      </c>
    </row>
    <row r="687" spans="1:5" ht="15.75" thickBot="1">
      <c r="A687" s="5" t="s">
        <v>41</v>
      </c>
      <c r="B687" s="150">
        <v>66500</v>
      </c>
      <c r="C687" s="4">
        <v>66000</v>
      </c>
      <c r="D687" s="4">
        <v>66000</v>
      </c>
      <c r="E687" s="4">
        <v>66000</v>
      </c>
    </row>
    <row r="688" spans="1:5" ht="15.75" thickBot="1">
      <c r="A688" s="5" t="s">
        <v>42</v>
      </c>
      <c r="B688" s="6"/>
      <c r="C688" s="4"/>
      <c r="D688" s="4"/>
      <c r="E688" s="4"/>
    </row>
    <row r="689" spans="1:5" ht="15.75" thickBot="1">
      <c r="A689" s="1" t="s">
        <v>2</v>
      </c>
      <c r="B689" s="6"/>
      <c r="C689" s="4"/>
      <c r="D689" s="4"/>
      <c r="E689" s="4"/>
    </row>
    <row r="690" spans="1:5" ht="15.75" thickBot="1">
      <c r="A690" s="5" t="s">
        <v>41</v>
      </c>
      <c r="B690" s="6"/>
      <c r="C690" s="4"/>
      <c r="D690" s="4"/>
      <c r="E690" s="4"/>
    </row>
    <row r="691" spans="1:5" ht="15.75" thickBot="1">
      <c r="A691" s="5" t="s">
        <v>42</v>
      </c>
      <c r="B691" s="6"/>
      <c r="C691" s="4"/>
      <c r="D691" s="4"/>
      <c r="E691" s="4"/>
    </row>
    <row r="692" spans="1:5" ht="15.75" thickBot="1">
      <c r="A692" s="1" t="s">
        <v>24</v>
      </c>
      <c r="B692" s="6"/>
      <c r="C692" s="4"/>
      <c r="D692" s="4"/>
      <c r="E692" s="4"/>
    </row>
    <row r="693" spans="1:5" ht="15.75" thickBot="1">
      <c r="A693" s="5" t="s">
        <v>41</v>
      </c>
      <c r="B693" s="6"/>
      <c r="C693" s="4"/>
      <c r="D693" s="4"/>
      <c r="E693" s="4"/>
    </row>
    <row r="694" spans="1:5" ht="15.75" thickBot="1">
      <c r="A694" s="5" t="s">
        <v>42</v>
      </c>
      <c r="B694" s="6"/>
      <c r="C694" s="4"/>
      <c r="D694" s="4"/>
      <c r="E694" s="4"/>
    </row>
    <row r="695" spans="1:5" ht="15.75" thickBot="1">
      <c r="A695" s="1" t="s">
        <v>25</v>
      </c>
      <c r="B695" s="6">
        <f>B696+B697</f>
        <v>0</v>
      </c>
      <c r="C695" s="4">
        <f>C696+C697</f>
        <v>0</v>
      </c>
      <c r="D695" s="4">
        <f>D696+D697</f>
        <v>0</v>
      </c>
      <c r="E695" s="4">
        <f>E696+E697</f>
        <v>0</v>
      </c>
    </row>
    <row r="696" spans="1:5" ht="15.75" thickBot="1">
      <c r="A696" s="5" t="s">
        <v>41</v>
      </c>
      <c r="B696" s="150"/>
      <c r="C696" s="4">
        <v>0</v>
      </c>
      <c r="D696" s="151">
        <v>0</v>
      </c>
      <c r="E696" s="151">
        <v>0</v>
      </c>
    </row>
    <row r="697" spans="1:5" ht="15.75" thickBot="1">
      <c r="A697" s="5" t="s">
        <v>42</v>
      </c>
      <c r="B697" s="6"/>
      <c r="C697" s="4"/>
      <c r="D697" s="4"/>
      <c r="E697" s="4"/>
    </row>
    <row r="698" spans="1:5" ht="24.75" thickBot="1">
      <c r="A698" s="1" t="s">
        <v>3</v>
      </c>
      <c r="B698" s="6">
        <f>B699+B700</f>
        <v>6800</v>
      </c>
      <c r="C698" s="6">
        <f>C699+C700</f>
        <v>6800</v>
      </c>
      <c r="D698" s="6">
        <f>D699+D700</f>
        <v>6800</v>
      </c>
      <c r="E698" s="6">
        <f>E699+E700</f>
        <v>6800</v>
      </c>
    </row>
    <row r="699" spans="1:5" ht="15.75" thickBot="1">
      <c r="A699" s="5" t="s">
        <v>41</v>
      </c>
      <c r="B699" s="6">
        <v>6800</v>
      </c>
      <c r="C699" s="6">
        <v>6800</v>
      </c>
      <c r="D699" s="6">
        <v>6800</v>
      </c>
      <c r="E699" s="6">
        <v>6800</v>
      </c>
    </row>
    <row r="700" spans="1:5" ht="15.75" thickBot="1">
      <c r="A700" s="5" t="s">
        <v>42</v>
      </c>
      <c r="B700" s="6"/>
      <c r="C700" s="21"/>
      <c r="D700" s="20"/>
      <c r="E700" s="20"/>
    </row>
    <row r="701" spans="1:5" ht="15.75" thickBot="1">
      <c r="A701" s="13" t="s">
        <v>410</v>
      </c>
      <c r="B701" s="6">
        <f>B698+B695+B692+B689+B686+B683+B680</f>
        <v>420300</v>
      </c>
      <c r="C701" s="6">
        <f>C698+C695+C692+C689+C686+C683+C680</f>
        <v>454800</v>
      </c>
      <c r="D701" s="6">
        <f>D698+D695+D692+D689+D686+D683+D680</f>
        <v>454800</v>
      </c>
      <c r="E701" s="6">
        <f>E698+E695+E692+E689+E686+E683+E680</f>
        <v>454800</v>
      </c>
    </row>
    <row r="702" spans="1:5" ht="15.75" thickBot="1">
      <c r="A702" s="16" t="s">
        <v>32</v>
      </c>
      <c r="B702" s="17">
        <f>IF(B701-B672=0,0,"Error")</f>
        <v>0</v>
      </c>
      <c r="C702" s="17">
        <f>IF(C701-C672=0,0,"Error")</f>
        <v>0</v>
      </c>
      <c r="D702" s="17">
        <f>IF(D701-D672=0,0,"Error")</f>
        <v>0</v>
      </c>
      <c r="E702" s="17">
        <f>IF(E701-E672=0,0,"Error")</f>
        <v>0</v>
      </c>
    </row>
    <row r="703" spans="1:5" ht="15.75" customHeight="1" thickBot="1">
      <c r="A703" s="428" t="s">
        <v>37</v>
      </c>
      <c r="B703" s="429"/>
      <c r="C703" s="429"/>
      <c r="D703" s="429"/>
      <c r="E703" s="430"/>
    </row>
    <row r="704" spans="1:5" ht="23.25" customHeight="1" thickBot="1">
      <c r="A704" s="428" t="s">
        <v>70</v>
      </c>
      <c r="B704" s="429"/>
      <c r="C704" s="429"/>
      <c r="D704" s="429"/>
      <c r="E704" s="430"/>
    </row>
    <row r="705" spans="1:5" ht="15.75" thickBot="1">
      <c r="A705" s="32" t="s">
        <v>91</v>
      </c>
      <c r="B705" s="602"/>
      <c r="C705" s="603"/>
      <c r="D705" s="603"/>
      <c r="E705" s="604"/>
    </row>
    <row r="706" spans="1:5" ht="51.75" customHeight="1" thickBot="1">
      <c r="A706" s="12" t="s">
        <v>411</v>
      </c>
      <c r="B706" s="154" t="s">
        <v>524</v>
      </c>
      <c r="C706" s="155" t="s">
        <v>43</v>
      </c>
      <c r="D706" s="551"/>
      <c r="E706" s="552"/>
    </row>
    <row r="707" spans="1:5" ht="15.75" thickBot="1">
      <c r="A707" s="156"/>
      <c r="B707" s="423"/>
      <c r="C707" s="550"/>
      <c r="D707" s="418"/>
      <c r="E707" s="419"/>
    </row>
    <row r="708" spans="1:5" ht="17.25" customHeight="1" thickBot="1">
      <c r="A708" s="127" t="s">
        <v>9</v>
      </c>
      <c r="B708" s="458" t="s">
        <v>524</v>
      </c>
      <c r="C708" s="459"/>
      <c r="D708" s="459"/>
      <c r="E708" s="460"/>
    </row>
    <row r="709" spans="1:5" ht="15.75" thickBot="1">
      <c r="A709" s="127" t="s">
        <v>14</v>
      </c>
      <c r="B709" s="425" t="s">
        <v>525</v>
      </c>
      <c r="C709" s="426"/>
      <c r="D709" s="426"/>
      <c r="E709" s="427"/>
    </row>
    <row r="710" spans="1:5" ht="12.75" customHeight="1">
      <c r="A710" s="416"/>
      <c r="B710" s="149">
        <v>2019</v>
      </c>
      <c r="C710" s="149">
        <v>2020</v>
      </c>
      <c r="D710" s="149">
        <v>2021</v>
      </c>
      <c r="E710" s="149">
        <v>2022</v>
      </c>
    </row>
    <row r="711" spans="1:5" ht="9" customHeight="1" thickBot="1">
      <c r="A711" s="417"/>
      <c r="B711" s="11" t="s">
        <v>5</v>
      </c>
      <c r="C711" s="11" t="s">
        <v>6</v>
      </c>
      <c r="D711" s="11" t="s">
        <v>6</v>
      </c>
      <c r="E711" s="11" t="s">
        <v>6</v>
      </c>
    </row>
    <row r="712" spans="1:5" ht="15.75" thickBot="1">
      <c r="A712" s="127" t="s">
        <v>8</v>
      </c>
      <c r="B712" s="22"/>
      <c r="C712" s="22">
        <v>1</v>
      </c>
      <c r="D712" s="2">
        <v>0</v>
      </c>
      <c r="E712" s="2">
        <v>0</v>
      </c>
    </row>
    <row r="713" spans="1:5" ht="15.75" thickBot="1">
      <c r="A713" s="127" t="s">
        <v>15</v>
      </c>
      <c r="B713" s="2">
        <f>B731</f>
        <v>0</v>
      </c>
      <c r="C713" s="2">
        <f>C731</f>
        <v>2000</v>
      </c>
      <c r="D713" s="2">
        <f>D731</f>
        <v>0</v>
      </c>
      <c r="E713" s="2">
        <f>E731</f>
        <v>0</v>
      </c>
    </row>
    <row r="714" spans="1:5" ht="34.5" customHeight="1" thickBot="1">
      <c r="A714" s="127" t="s">
        <v>23</v>
      </c>
      <c r="B714" s="2" t="e">
        <f>B713/B712</f>
        <v>#DIV/0!</v>
      </c>
      <c r="C714" s="2">
        <f>C713/C712</f>
        <v>2000</v>
      </c>
      <c r="D714" s="2" t="e">
        <f>D713/D712</f>
        <v>#DIV/0!</v>
      </c>
      <c r="E714" s="2" t="e">
        <f>E713/E712</f>
        <v>#DIV/0!</v>
      </c>
    </row>
    <row r="715" spans="1:5" ht="15.75" thickBot="1">
      <c r="A715" s="127" t="s">
        <v>16</v>
      </c>
      <c r="B715" s="268" t="s">
        <v>22</v>
      </c>
      <c r="C715" s="3" t="e">
        <f>C712/B712-1</f>
        <v>#DIV/0!</v>
      </c>
      <c r="D715" s="3">
        <f t="shared" ref="D715:E717" si="22">D712/C712-1</f>
        <v>-1</v>
      </c>
      <c r="E715" s="3" t="e">
        <f t="shared" si="22"/>
        <v>#DIV/0!</v>
      </c>
    </row>
    <row r="716" spans="1:5" ht="15.75" thickBot="1">
      <c r="A716" s="127" t="s">
        <v>17</v>
      </c>
      <c r="B716" s="268" t="s">
        <v>22</v>
      </c>
      <c r="C716" s="3" t="e">
        <f>C713/B713-1</f>
        <v>#DIV/0!</v>
      </c>
      <c r="D716" s="3">
        <f t="shared" si="22"/>
        <v>-1</v>
      </c>
      <c r="E716" s="3" t="e">
        <f t="shared" si="22"/>
        <v>#DIV/0!</v>
      </c>
    </row>
    <row r="717" spans="1:5" ht="15.75" thickBot="1">
      <c r="A717" s="127" t="s">
        <v>18</v>
      </c>
      <c r="B717" s="268" t="s">
        <v>22</v>
      </c>
      <c r="C717" s="3" t="e">
        <f>C714/B714-1</f>
        <v>#DIV/0!</v>
      </c>
      <c r="D717" s="3" t="e">
        <f t="shared" si="22"/>
        <v>#DIV/0!</v>
      </c>
      <c r="E717" s="3" t="e">
        <f t="shared" si="22"/>
        <v>#DIV/0!</v>
      </c>
    </row>
    <row r="718" spans="1:5" ht="15.75" thickBot="1">
      <c r="A718" s="413" t="s">
        <v>456</v>
      </c>
      <c r="B718" s="414"/>
      <c r="C718" s="414"/>
      <c r="D718" s="414"/>
      <c r="E718" s="415"/>
    </row>
    <row r="719" spans="1:5" ht="12.75" customHeight="1">
      <c r="A719" s="416"/>
      <c r="B719" s="149">
        <v>2019</v>
      </c>
      <c r="C719" s="149">
        <v>2020</v>
      </c>
      <c r="D719" s="149">
        <v>2021</v>
      </c>
      <c r="E719" s="149">
        <v>2022</v>
      </c>
    </row>
    <row r="720" spans="1:5" ht="9" customHeight="1" thickBot="1">
      <c r="A720" s="417"/>
      <c r="B720" s="11" t="s">
        <v>5</v>
      </c>
      <c r="C720" s="11" t="s">
        <v>6</v>
      </c>
      <c r="D720" s="11" t="s">
        <v>6</v>
      </c>
      <c r="E720" s="11" t="s">
        <v>6</v>
      </c>
    </row>
    <row r="721" spans="1:5" ht="15.75" thickBot="1">
      <c r="A721" s="1" t="s">
        <v>33</v>
      </c>
      <c r="B721" s="4">
        <f>B722+B723+B724+B725</f>
        <v>0</v>
      </c>
      <c r="C721" s="4">
        <f>C722+C723+C724+C725</f>
        <v>0</v>
      </c>
      <c r="D721" s="4">
        <f>D722+D723+D724+D725</f>
        <v>0</v>
      </c>
      <c r="E721" s="4">
        <f>E722+E723+E724+E725</f>
        <v>0</v>
      </c>
    </row>
    <row r="722" spans="1:5" ht="15.75" thickBot="1">
      <c r="A722" s="5" t="s">
        <v>41</v>
      </c>
      <c r="B722" s="4"/>
      <c r="C722" s="4"/>
      <c r="D722" s="4"/>
      <c r="E722" s="4"/>
    </row>
    <row r="723" spans="1:5" ht="15.75" thickBot="1">
      <c r="A723" s="5" t="s">
        <v>46</v>
      </c>
      <c r="B723" s="4"/>
      <c r="C723" s="4"/>
      <c r="D723" s="4"/>
      <c r="E723" s="4"/>
    </row>
    <row r="724" spans="1:5" ht="15.75" thickBot="1">
      <c r="A724" s="5" t="s">
        <v>47</v>
      </c>
      <c r="B724" s="4"/>
      <c r="C724" s="4"/>
      <c r="D724" s="4"/>
      <c r="E724" s="4"/>
    </row>
    <row r="725" spans="1:5" ht="15.75" thickBot="1">
      <c r="A725" s="5" t="s">
        <v>48</v>
      </c>
      <c r="B725" s="4"/>
      <c r="C725" s="4"/>
      <c r="D725" s="4"/>
      <c r="E725" s="4"/>
    </row>
    <row r="726" spans="1:5" ht="15.75" thickBot="1">
      <c r="A726" s="1" t="s">
        <v>34</v>
      </c>
      <c r="B726" s="6">
        <f>B727+B728+B729+B730</f>
        <v>0</v>
      </c>
      <c r="C726" s="6">
        <f>C727+C728+C729+C730</f>
        <v>2000</v>
      </c>
      <c r="D726" s="6">
        <f>D727+D728+D729+D730</f>
        <v>0</v>
      </c>
      <c r="E726" s="6">
        <f>E727+E728+E729+E730</f>
        <v>0</v>
      </c>
    </row>
    <row r="727" spans="1:5" ht="15.75" thickBot="1">
      <c r="A727" s="5" t="s">
        <v>41</v>
      </c>
      <c r="B727" s="6"/>
      <c r="C727" s="4">
        <v>2000</v>
      </c>
      <c r="D727" s="4">
        <v>0</v>
      </c>
      <c r="E727" s="4"/>
    </row>
    <row r="728" spans="1:5" ht="15.75" thickBot="1">
      <c r="A728" s="5" t="s">
        <v>46</v>
      </c>
      <c r="B728" s="6"/>
      <c r="C728" s="4"/>
      <c r="D728" s="4"/>
      <c r="E728" s="4"/>
    </row>
    <row r="729" spans="1:5" ht="15.75" thickBot="1">
      <c r="A729" s="5" t="s">
        <v>47</v>
      </c>
      <c r="B729" s="6"/>
      <c r="C729" s="4"/>
      <c r="D729" s="4"/>
      <c r="E729" s="4"/>
    </row>
    <row r="730" spans="1:5" ht="15.75" thickBot="1">
      <c r="A730" s="5" t="s">
        <v>48</v>
      </c>
      <c r="B730" s="6"/>
      <c r="C730" s="4"/>
      <c r="D730" s="4"/>
      <c r="E730" s="4"/>
    </row>
    <row r="731" spans="1:5" ht="15.75" thickBot="1">
      <c r="A731" s="26" t="s">
        <v>414</v>
      </c>
      <c r="B731" s="6">
        <f>B721+B726</f>
        <v>0</v>
      </c>
      <c r="C731" s="6">
        <f>C721+C726</f>
        <v>2000</v>
      </c>
      <c r="D731" s="6">
        <f>D721+D726</f>
        <v>0</v>
      </c>
      <c r="E731" s="6">
        <f>E721+E726</f>
        <v>0</v>
      </c>
    </row>
    <row r="732" spans="1:5" ht="15.75" customHeight="1" thickBot="1">
      <c r="A732" s="428" t="s">
        <v>37</v>
      </c>
      <c r="B732" s="429"/>
      <c r="C732" s="429"/>
      <c r="D732" s="429"/>
      <c r="E732" s="430"/>
    </row>
    <row r="733" spans="1:5" ht="23.25" customHeight="1" thickBot="1">
      <c r="A733" s="428" t="s">
        <v>70</v>
      </c>
      <c r="B733" s="429"/>
      <c r="C733" s="429"/>
      <c r="D733" s="429"/>
      <c r="E733" s="430"/>
    </row>
    <row r="734" spans="1:5" ht="15.75" thickBot="1">
      <c r="A734" s="32" t="s">
        <v>91</v>
      </c>
      <c r="B734" s="602"/>
      <c r="C734" s="603"/>
      <c r="D734" s="603"/>
      <c r="E734" s="604"/>
    </row>
    <row r="735" spans="1:5" ht="51.75" customHeight="1" thickBot="1">
      <c r="A735" s="12" t="s">
        <v>415</v>
      </c>
      <c r="B735" s="154" t="s">
        <v>526</v>
      </c>
      <c r="C735" s="155" t="s">
        <v>43</v>
      </c>
      <c r="D735" s="551"/>
      <c r="E735" s="552"/>
    </row>
    <row r="736" spans="1:5" ht="15.75" thickBot="1">
      <c r="A736" s="156"/>
      <c r="B736" s="423"/>
      <c r="C736" s="550"/>
      <c r="D736" s="418"/>
      <c r="E736" s="419"/>
    </row>
    <row r="737" spans="1:5" ht="17.25" customHeight="1" thickBot="1">
      <c r="A737" s="127" t="s">
        <v>9</v>
      </c>
      <c r="B737" s="458" t="s">
        <v>526</v>
      </c>
      <c r="C737" s="459"/>
      <c r="D737" s="459"/>
      <c r="E737" s="460"/>
    </row>
    <row r="738" spans="1:5" ht="15.75" thickBot="1">
      <c r="A738" s="127" t="s">
        <v>14</v>
      </c>
      <c r="B738" s="425" t="s">
        <v>72</v>
      </c>
      <c r="C738" s="426"/>
      <c r="D738" s="426"/>
      <c r="E738" s="427"/>
    </row>
    <row r="739" spans="1:5" ht="12.75" customHeight="1">
      <c r="A739" s="416"/>
      <c r="B739" s="149">
        <v>2019</v>
      </c>
      <c r="C739" s="149">
        <v>2020</v>
      </c>
      <c r="D739" s="149">
        <v>2021</v>
      </c>
      <c r="E739" s="149">
        <v>2022</v>
      </c>
    </row>
    <row r="740" spans="1:5" ht="9" customHeight="1" thickBot="1">
      <c r="A740" s="417"/>
      <c r="B740" s="11" t="s">
        <v>5</v>
      </c>
      <c r="C740" s="11" t="s">
        <v>6</v>
      </c>
      <c r="D740" s="11" t="s">
        <v>6</v>
      </c>
      <c r="E740" s="11" t="s">
        <v>6</v>
      </c>
    </row>
    <row r="741" spans="1:5" ht="15.75" thickBot="1">
      <c r="A741" s="127" t="s">
        <v>8</v>
      </c>
      <c r="B741" s="22"/>
      <c r="C741" s="22">
        <v>2</v>
      </c>
      <c r="D741" s="2">
        <v>0</v>
      </c>
      <c r="E741" s="2">
        <v>0</v>
      </c>
    </row>
    <row r="742" spans="1:5" ht="15.75" thickBot="1">
      <c r="A742" s="127" t="s">
        <v>15</v>
      </c>
      <c r="B742" s="2">
        <f>B760</f>
        <v>0</v>
      </c>
      <c r="C742" s="2">
        <f>C760</f>
        <v>11000</v>
      </c>
      <c r="D742" s="2">
        <f>D760</f>
        <v>0</v>
      </c>
      <c r="E742" s="2">
        <f>E760</f>
        <v>0</v>
      </c>
    </row>
    <row r="743" spans="1:5" ht="34.5" customHeight="1" thickBot="1">
      <c r="A743" s="127" t="s">
        <v>23</v>
      </c>
      <c r="B743" s="2" t="e">
        <f>B742/B741</f>
        <v>#DIV/0!</v>
      </c>
      <c r="C743" s="2">
        <f>C742/C741</f>
        <v>5500</v>
      </c>
      <c r="D743" s="2" t="e">
        <f>D742/D741</f>
        <v>#DIV/0!</v>
      </c>
      <c r="E743" s="2" t="e">
        <f>E742/E741</f>
        <v>#DIV/0!</v>
      </c>
    </row>
    <row r="744" spans="1:5" ht="15.75" thickBot="1">
      <c r="A744" s="127" t="s">
        <v>16</v>
      </c>
      <c r="B744" s="268" t="s">
        <v>22</v>
      </c>
      <c r="C744" s="3" t="e">
        <f>C741/B741-1</f>
        <v>#DIV/0!</v>
      </c>
      <c r="D744" s="3">
        <f t="shared" ref="D744:E746" si="23">D741/C741-1</f>
        <v>-1</v>
      </c>
      <c r="E744" s="3" t="e">
        <f t="shared" si="23"/>
        <v>#DIV/0!</v>
      </c>
    </row>
    <row r="745" spans="1:5" ht="15.75" thickBot="1">
      <c r="A745" s="127" t="s">
        <v>17</v>
      </c>
      <c r="B745" s="268" t="s">
        <v>22</v>
      </c>
      <c r="C745" s="3" t="e">
        <f>C742/B742-1</f>
        <v>#DIV/0!</v>
      </c>
      <c r="D745" s="3">
        <f t="shared" si="23"/>
        <v>-1</v>
      </c>
      <c r="E745" s="3" t="e">
        <f t="shared" si="23"/>
        <v>#DIV/0!</v>
      </c>
    </row>
    <row r="746" spans="1:5" ht="15.75" thickBot="1">
      <c r="A746" s="127" t="s">
        <v>18</v>
      </c>
      <c r="B746" s="268" t="s">
        <v>22</v>
      </c>
      <c r="C746" s="3" t="e">
        <f>C743/B743-1</f>
        <v>#DIV/0!</v>
      </c>
      <c r="D746" s="3" t="e">
        <f t="shared" si="23"/>
        <v>#DIV/0!</v>
      </c>
      <c r="E746" s="3" t="e">
        <f t="shared" si="23"/>
        <v>#DIV/0!</v>
      </c>
    </row>
    <row r="747" spans="1:5" ht="15.75" thickBot="1">
      <c r="A747" s="413" t="s">
        <v>527</v>
      </c>
      <c r="B747" s="414"/>
      <c r="C747" s="414"/>
      <c r="D747" s="414"/>
      <c r="E747" s="415"/>
    </row>
    <row r="748" spans="1:5" ht="12.75" customHeight="1">
      <c r="A748" s="416"/>
      <c r="B748" s="149">
        <v>2019</v>
      </c>
      <c r="C748" s="149">
        <v>2020</v>
      </c>
      <c r="D748" s="149">
        <v>2021</v>
      </c>
      <c r="E748" s="149">
        <v>2022</v>
      </c>
    </row>
    <row r="749" spans="1:5" ht="9" customHeight="1" thickBot="1">
      <c r="A749" s="417"/>
      <c r="B749" s="11" t="s">
        <v>5</v>
      </c>
      <c r="C749" s="11" t="s">
        <v>6</v>
      </c>
      <c r="D749" s="11" t="s">
        <v>6</v>
      </c>
      <c r="E749" s="11" t="s">
        <v>6</v>
      </c>
    </row>
    <row r="750" spans="1:5" ht="15.75" thickBot="1">
      <c r="A750" s="1" t="s">
        <v>33</v>
      </c>
      <c r="B750" s="4">
        <f>B751+B752+B753+B754</f>
        <v>0</v>
      </c>
      <c r="C750" s="4">
        <f>C751+C752+C753+C754</f>
        <v>0</v>
      </c>
      <c r="D750" s="4">
        <f>D751+D752+D753+D754</f>
        <v>0</v>
      </c>
      <c r="E750" s="4">
        <f>E751+E752+E753+E754</f>
        <v>0</v>
      </c>
    </row>
    <row r="751" spans="1:5" ht="15.75" thickBot="1">
      <c r="A751" s="5" t="s">
        <v>41</v>
      </c>
      <c r="B751" s="4"/>
      <c r="C751" s="4"/>
      <c r="D751" s="4"/>
      <c r="E751" s="4"/>
    </row>
    <row r="752" spans="1:5" ht="15.75" thickBot="1">
      <c r="A752" s="5" t="s">
        <v>46</v>
      </c>
      <c r="B752" s="4"/>
      <c r="C752" s="4"/>
      <c r="D752" s="4"/>
      <c r="E752" s="4"/>
    </row>
    <row r="753" spans="1:5" ht="15.75" thickBot="1">
      <c r="A753" s="5" t="s">
        <v>47</v>
      </c>
      <c r="B753" s="4"/>
      <c r="C753" s="4"/>
      <c r="D753" s="4"/>
      <c r="E753" s="4"/>
    </row>
    <row r="754" spans="1:5" ht="15.75" thickBot="1">
      <c r="A754" s="5" t="s">
        <v>48</v>
      </c>
      <c r="B754" s="4"/>
      <c r="C754" s="4"/>
      <c r="D754" s="4"/>
      <c r="E754" s="4"/>
    </row>
    <row r="755" spans="1:5" ht="15.75" thickBot="1">
      <c r="A755" s="1" t="s">
        <v>34</v>
      </c>
      <c r="B755" s="6">
        <f>B756+B757+B758+B759</f>
        <v>0</v>
      </c>
      <c r="C755" s="6">
        <f>C756+C757+C758+C759</f>
        <v>11000</v>
      </c>
      <c r="D755" s="6">
        <f>D756+D757+D758+D759</f>
        <v>0</v>
      </c>
      <c r="E755" s="6">
        <f>E756+E757+E758+E759</f>
        <v>0</v>
      </c>
    </row>
    <row r="756" spans="1:5" ht="15.75" thickBot="1">
      <c r="A756" s="5" t="s">
        <v>41</v>
      </c>
      <c r="B756" s="6"/>
      <c r="C756" s="4">
        <v>11000</v>
      </c>
      <c r="D756" s="4">
        <v>0</v>
      </c>
      <c r="E756" s="4"/>
    </row>
    <row r="757" spans="1:5" ht="15.75" thickBot="1">
      <c r="A757" s="5" t="s">
        <v>46</v>
      </c>
      <c r="B757" s="6"/>
      <c r="C757" s="4"/>
      <c r="D757" s="4"/>
      <c r="E757" s="4"/>
    </row>
    <row r="758" spans="1:5" ht="15.75" thickBot="1">
      <c r="A758" s="5" t="s">
        <v>47</v>
      </c>
      <c r="B758" s="6"/>
      <c r="C758" s="4"/>
      <c r="D758" s="4"/>
      <c r="E758" s="4"/>
    </row>
    <row r="759" spans="1:5" ht="15.75" thickBot="1">
      <c r="A759" s="5" t="s">
        <v>48</v>
      </c>
      <c r="B759" s="6"/>
      <c r="C759" s="4"/>
      <c r="D759" s="4"/>
      <c r="E759" s="4"/>
    </row>
    <row r="760" spans="1:5" ht="15.75" thickBot="1">
      <c r="A760" s="26" t="s">
        <v>419</v>
      </c>
      <c r="B760" s="6">
        <f>B750+B755</f>
        <v>0</v>
      </c>
      <c r="C760" s="6">
        <f>C750+C755</f>
        <v>11000</v>
      </c>
      <c r="D760" s="6">
        <f>D750+D755</f>
        <v>0</v>
      </c>
      <c r="E760" s="6">
        <f>E750+E755</f>
        <v>0</v>
      </c>
    </row>
    <row r="761" spans="1:5" ht="15.75" customHeight="1" thickBot="1">
      <c r="A761" s="428" t="s">
        <v>37</v>
      </c>
      <c r="B761" s="429"/>
      <c r="C761" s="429"/>
      <c r="D761" s="429"/>
      <c r="E761" s="430"/>
    </row>
    <row r="762" spans="1:5" ht="23.25" customHeight="1" thickBot="1">
      <c r="A762" s="428" t="s">
        <v>70</v>
      </c>
      <c r="B762" s="429"/>
      <c r="C762" s="429"/>
      <c r="D762" s="429"/>
      <c r="E762" s="430"/>
    </row>
    <row r="763" spans="1:5" ht="15.75" thickBot="1">
      <c r="A763" s="32" t="s">
        <v>91</v>
      </c>
      <c r="B763" s="602"/>
      <c r="C763" s="603"/>
      <c r="D763" s="603"/>
      <c r="E763" s="604"/>
    </row>
    <row r="764" spans="1:5" ht="51.75" customHeight="1" thickBot="1">
      <c r="A764" s="12" t="s">
        <v>423</v>
      </c>
      <c r="B764" s="154" t="s">
        <v>528</v>
      </c>
      <c r="C764" s="155" t="s">
        <v>43</v>
      </c>
      <c r="D764" s="551"/>
      <c r="E764" s="552"/>
    </row>
    <row r="765" spans="1:5" ht="15.75" thickBot="1">
      <c r="A765" s="156"/>
      <c r="B765" s="423"/>
      <c r="C765" s="550"/>
      <c r="D765" s="418"/>
      <c r="E765" s="419"/>
    </row>
    <row r="766" spans="1:5" ht="17.25" customHeight="1" thickBot="1">
      <c r="A766" s="127" t="s">
        <v>9</v>
      </c>
      <c r="B766" s="458" t="s">
        <v>528</v>
      </c>
      <c r="C766" s="459"/>
      <c r="D766" s="459"/>
      <c r="E766" s="460"/>
    </row>
    <row r="767" spans="1:5" ht="15.75" thickBot="1">
      <c r="A767" s="127" t="s">
        <v>14</v>
      </c>
      <c r="B767" s="425" t="s">
        <v>529</v>
      </c>
      <c r="C767" s="426"/>
      <c r="D767" s="426"/>
      <c r="E767" s="427"/>
    </row>
    <row r="768" spans="1:5" ht="12.75" customHeight="1">
      <c r="A768" s="416"/>
      <c r="B768" s="149">
        <v>2019</v>
      </c>
      <c r="C768" s="149">
        <v>2020</v>
      </c>
      <c r="D768" s="149">
        <v>2021</v>
      </c>
      <c r="E768" s="149">
        <v>2022</v>
      </c>
    </row>
    <row r="769" spans="1:5" ht="9" customHeight="1" thickBot="1">
      <c r="A769" s="417"/>
      <c r="B769" s="11" t="s">
        <v>5</v>
      </c>
      <c r="C769" s="11" t="s">
        <v>6</v>
      </c>
      <c r="D769" s="11" t="s">
        <v>6</v>
      </c>
      <c r="E769" s="11" t="s">
        <v>6</v>
      </c>
    </row>
    <row r="770" spans="1:5" ht="15.75" thickBot="1">
      <c r="A770" s="127" t="s">
        <v>8</v>
      </c>
      <c r="B770" s="22"/>
      <c r="C770" s="22">
        <v>1</v>
      </c>
      <c r="D770" s="2">
        <v>0</v>
      </c>
      <c r="E770" s="2">
        <v>0</v>
      </c>
    </row>
    <row r="771" spans="1:5" ht="15.75" thickBot="1">
      <c r="A771" s="127" t="s">
        <v>15</v>
      </c>
      <c r="B771" s="2">
        <f>B789</f>
        <v>0</v>
      </c>
      <c r="C771" s="2">
        <f>C789</f>
        <v>2597</v>
      </c>
      <c r="D771" s="2">
        <f>D789</f>
        <v>0</v>
      </c>
      <c r="E771" s="2">
        <f>E789</f>
        <v>0</v>
      </c>
    </row>
    <row r="772" spans="1:5" ht="34.5" customHeight="1" thickBot="1">
      <c r="A772" s="127" t="s">
        <v>23</v>
      </c>
      <c r="B772" s="2" t="e">
        <f>B771/B770</f>
        <v>#DIV/0!</v>
      </c>
      <c r="C772" s="2">
        <f>C771/C770</f>
        <v>2597</v>
      </c>
      <c r="D772" s="2" t="e">
        <f>D771/D770</f>
        <v>#DIV/0!</v>
      </c>
      <c r="E772" s="2" t="e">
        <f>E771/E770</f>
        <v>#DIV/0!</v>
      </c>
    </row>
    <row r="773" spans="1:5" ht="15.75" thickBot="1">
      <c r="A773" s="127" t="s">
        <v>16</v>
      </c>
      <c r="B773" s="268" t="s">
        <v>22</v>
      </c>
      <c r="C773" s="3" t="e">
        <f>C770/B770-1</f>
        <v>#DIV/0!</v>
      </c>
      <c r="D773" s="3">
        <f t="shared" ref="D773:E775" si="24">D770/C770-1</f>
        <v>-1</v>
      </c>
      <c r="E773" s="3" t="e">
        <f t="shared" si="24"/>
        <v>#DIV/0!</v>
      </c>
    </row>
    <row r="774" spans="1:5" ht="15.75" thickBot="1">
      <c r="A774" s="127" t="s">
        <v>17</v>
      </c>
      <c r="B774" s="268" t="s">
        <v>22</v>
      </c>
      <c r="C774" s="3" t="e">
        <f>C771/B771-1</f>
        <v>#DIV/0!</v>
      </c>
      <c r="D774" s="3">
        <f t="shared" si="24"/>
        <v>-1</v>
      </c>
      <c r="E774" s="3" t="e">
        <f t="shared" si="24"/>
        <v>#DIV/0!</v>
      </c>
    </row>
    <row r="775" spans="1:5" ht="15.75" thickBot="1">
      <c r="A775" s="127" t="s">
        <v>18</v>
      </c>
      <c r="B775" s="268" t="s">
        <v>22</v>
      </c>
      <c r="C775" s="3" t="e">
        <f>C772/B772-1</f>
        <v>#DIV/0!</v>
      </c>
      <c r="D775" s="3" t="e">
        <f t="shared" si="24"/>
        <v>#DIV/0!</v>
      </c>
      <c r="E775" s="3" t="e">
        <f t="shared" si="24"/>
        <v>#DIV/0!</v>
      </c>
    </row>
    <row r="776" spans="1:5" ht="15.75" thickBot="1">
      <c r="A776" s="413" t="s">
        <v>457</v>
      </c>
      <c r="B776" s="414"/>
      <c r="C776" s="414"/>
      <c r="D776" s="414"/>
      <c r="E776" s="415"/>
    </row>
    <row r="777" spans="1:5" ht="12.75" customHeight="1">
      <c r="A777" s="416"/>
      <c r="B777" s="149">
        <v>2019</v>
      </c>
      <c r="C777" s="149">
        <v>2020</v>
      </c>
      <c r="D777" s="149">
        <v>2021</v>
      </c>
      <c r="E777" s="149">
        <v>2022</v>
      </c>
    </row>
    <row r="778" spans="1:5" ht="9" customHeight="1" thickBot="1">
      <c r="A778" s="417"/>
      <c r="B778" s="11" t="s">
        <v>5</v>
      </c>
      <c r="C778" s="11" t="s">
        <v>6</v>
      </c>
      <c r="D778" s="11" t="s">
        <v>6</v>
      </c>
      <c r="E778" s="11" t="s">
        <v>6</v>
      </c>
    </row>
    <row r="779" spans="1:5" ht="15.75" thickBot="1">
      <c r="A779" s="1" t="s">
        <v>33</v>
      </c>
      <c r="B779" s="4">
        <f>B780+B781+B782+B783</f>
        <v>0</v>
      </c>
      <c r="C779" s="4">
        <f>C780+C781+C782+C783</f>
        <v>0</v>
      </c>
      <c r="D779" s="4">
        <f>D780+D781+D782+D783</f>
        <v>0</v>
      </c>
      <c r="E779" s="4">
        <f>E780+E781+E782+E783</f>
        <v>0</v>
      </c>
    </row>
    <row r="780" spans="1:5" ht="15.75" thickBot="1">
      <c r="A780" s="5" t="s">
        <v>41</v>
      </c>
      <c r="B780" s="4"/>
      <c r="C780" s="4"/>
      <c r="D780" s="4"/>
      <c r="E780" s="4"/>
    </row>
    <row r="781" spans="1:5" ht="15.75" thickBot="1">
      <c r="A781" s="5" t="s">
        <v>46</v>
      </c>
      <c r="B781" s="4"/>
      <c r="C781" s="4"/>
      <c r="D781" s="4"/>
      <c r="E781" s="4"/>
    </row>
    <row r="782" spans="1:5" ht="15.75" thickBot="1">
      <c r="A782" s="5" t="s">
        <v>47</v>
      </c>
      <c r="B782" s="4"/>
      <c r="C782" s="4"/>
      <c r="D782" s="4"/>
      <c r="E782" s="4"/>
    </row>
    <row r="783" spans="1:5" ht="15.75" thickBot="1">
      <c r="A783" s="5" t="s">
        <v>48</v>
      </c>
      <c r="B783" s="4"/>
      <c r="C783" s="4"/>
      <c r="D783" s="4"/>
      <c r="E783" s="4"/>
    </row>
    <row r="784" spans="1:5" ht="15.75" thickBot="1">
      <c r="A784" s="1" t="s">
        <v>34</v>
      </c>
      <c r="B784" s="6">
        <f>B785+B786+B787+B788</f>
        <v>0</v>
      </c>
      <c r="C784" s="6">
        <f>C785+C786+C787+C788</f>
        <v>2597</v>
      </c>
      <c r="D784" s="6">
        <f>D785+D786+D787+D788</f>
        <v>0</v>
      </c>
      <c r="E784" s="6">
        <f>E785+E786+E787+E788</f>
        <v>0</v>
      </c>
    </row>
    <row r="785" spans="1:5" ht="15.75" thickBot="1">
      <c r="A785" s="5" t="s">
        <v>41</v>
      </c>
      <c r="B785" s="6"/>
      <c r="C785" s="4">
        <v>2597</v>
      </c>
      <c r="D785" s="4">
        <v>0</v>
      </c>
      <c r="E785" s="4"/>
    </row>
    <row r="786" spans="1:5" ht="15.75" thickBot="1">
      <c r="A786" s="5" t="s">
        <v>46</v>
      </c>
      <c r="B786" s="6"/>
      <c r="C786" s="4"/>
      <c r="D786" s="4"/>
      <c r="E786" s="4"/>
    </row>
    <row r="787" spans="1:5" ht="15.75" thickBot="1">
      <c r="A787" s="5" t="s">
        <v>47</v>
      </c>
      <c r="B787" s="6"/>
      <c r="C787" s="4"/>
      <c r="D787" s="4"/>
      <c r="E787" s="4"/>
    </row>
    <row r="788" spans="1:5" ht="15.75" thickBot="1">
      <c r="A788" s="5" t="s">
        <v>48</v>
      </c>
      <c r="B788" s="6"/>
      <c r="C788" s="4"/>
      <c r="D788" s="4"/>
      <c r="E788" s="4"/>
    </row>
    <row r="789" spans="1:5" ht="15.75" thickBot="1">
      <c r="A789" s="26" t="s">
        <v>424</v>
      </c>
      <c r="B789" s="6">
        <f>B779+B784</f>
        <v>0</v>
      </c>
      <c r="C789" s="6">
        <f>C779+C784</f>
        <v>2597</v>
      </c>
      <c r="D789" s="6">
        <f>D779+D784</f>
        <v>0</v>
      </c>
      <c r="E789" s="6">
        <f>E779+E784</f>
        <v>0</v>
      </c>
    </row>
    <row r="790" spans="1:5" ht="40.5" customHeight="1" thickBot="1">
      <c r="A790" s="129" t="s">
        <v>374</v>
      </c>
      <c r="B790" s="616" t="s">
        <v>375</v>
      </c>
      <c r="C790" s="617"/>
      <c r="D790" s="617"/>
      <c r="E790" s="618"/>
    </row>
    <row r="791" spans="1:5" ht="23.25" customHeight="1" thickBot="1">
      <c r="A791" s="458" t="s">
        <v>376</v>
      </c>
      <c r="B791" s="459"/>
      <c r="C791" s="459"/>
      <c r="D791" s="459"/>
      <c r="E791" s="460"/>
    </row>
    <row r="792" spans="1:5" ht="27" customHeight="1" thickBot="1">
      <c r="A792" s="158" t="s">
        <v>322</v>
      </c>
      <c r="B792" s="159" t="s">
        <v>104</v>
      </c>
      <c r="C792" s="160" t="s">
        <v>323</v>
      </c>
      <c r="D792" s="160" t="s">
        <v>323</v>
      </c>
      <c r="E792" s="160" t="s">
        <v>323</v>
      </c>
    </row>
    <row r="793" spans="1:5" ht="27" customHeight="1" thickBot="1">
      <c r="A793" s="147" t="s">
        <v>377</v>
      </c>
      <c r="B793" s="160">
        <v>1</v>
      </c>
      <c r="C793" s="160">
        <v>1</v>
      </c>
      <c r="D793" s="160">
        <v>1</v>
      </c>
      <c r="E793" s="160">
        <v>1</v>
      </c>
    </row>
    <row r="794" spans="1:5" ht="34.5" customHeight="1" thickBot="1">
      <c r="A794" s="147" t="s">
        <v>378</v>
      </c>
      <c r="B794" s="160">
        <v>1</v>
      </c>
      <c r="C794" s="160">
        <v>1</v>
      </c>
      <c r="D794" s="160">
        <v>1</v>
      </c>
      <c r="E794" s="160">
        <v>1</v>
      </c>
    </row>
    <row r="795" spans="1:5" ht="24" customHeight="1" thickBot="1">
      <c r="A795" s="464" t="s">
        <v>379</v>
      </c>
      <c r="B795" s="465"/>
      <c r="C795" s="465"/>
      <c r="D795" s="465"/>
      <c r="E795" s="466"/>
    </row>
    <row r="796" spans="1:5" ht="15.75" thickBot="1">
      <c r="A796" s="428" t="s">
        <v>36</v>
      </c>
      <c r="B796" s="429"/>
      <c r="C796" s="429"/>
      <c r="D796" s="429"/>
      <c r="E796" s="430"/>
    </row>
    <row r="797" spans="1:5" ht="24.75" customHeight="1" thickBot="1">
      <c r="A797" s="12" t="s">
        <v>458</v>
      </c>
      <c r="B797" s="505" t="s">
        <v>380</v>
      </c>
      <c r="C797" s="506"/>
      <c r="D797" s="506"/>
      <c r="E797" s="507"/>
    </row>
    <row r="798" spans="1:5" ht="71.25" customHeight="1" thickBot="1">
      <c r="A798" s="127" t="s">
        <v>9</v>
      </c>
      <c r="B798" s="619" t="s">
        <v>381</v>
      </c>
      <c r="C798" s="468"/>
      <c r="D798" s="468"/>
      <c r="E798" s="469"/>
    </row>
    <row r="799" spans="1:5" ht="15.75" thickBot="1">
      <c r="A799" s="127" t="s">
        <v>14</v>
      </c>
      <c r="B799" s="449" t="s">
        <v>345</v>
      </c>
      <c r="C799" s="450"/>
      <c r="D799" s="450"/>
      <c r="E799" s="451"/>
    </row>
    <row r="800" spans="1:5" ht="12.75" customHeight="1">
      <c r="A800" s="416"/>
      <c r="B800" s="149">
        <v>2019</v>
      </c>
      <c r="C800" s="149">
        <v>2020</v>
      </c>
      <c r="D800" s="149">
        <v>2021</v>
      </c>
      <c r="E800" s="149">
        <v>2022</v>
      </c>
    </row>
    <row r="801" spans="1:5" ht="9" customHeight="1" thickBot="1">
      <c r="A801" s="417"/>
      <c r="B801" s="11" t="s">
        <v>5</v>
      </c>
      <c r="C801" s="11" t="s">
        <v>6</v>
      </c>
      <c r="D801" s="11" t="s">
        <v>6</v>
      </c>
      <c r="E801" s="11" t="s">
        <v>6</v>
      </c>
    </row>
    <row r="802" spans="1:5" ht="15.75" thickBot="1">
      <c r="A802" s="127" t="s">
        <v>8</v>
      </c>
      <c r="B802" s="2">
        <v>235</v>
      </c>
      <c r="C802" s="2">
        <v>235</v>
      </c>
      <c r="D802" s="2">
        <v>235</v>
      </c>
      <c r="E802" s="2">
        <v>235</v>
      </c>
    </row>
    <row r="803" spans="1:5" ht="15.75" thickBot="1">
      <c r="A803" s="127" t="s">
        <v>15</v>
      </c>
      <c r="B803" s="2">
        <f>B832</f>
        <v>279300</v>
      </c>
      <c r="C803" s="2">
        <f>C832</f>
        <v>299000</v>
      </c>
      <c r="D803" s="2">
        <f>D832</f>
        <v>299000</v>
      </c>
      <c r="E803" s="2">
        <f>E832</f>
        <v>299000</v>
      </c>
    </row>
    <row r="804" spans="1:5" ht="15.75" thickBot="1">
      <c r="A804" s="127" t="s">
        <v>23</v>
      </c>
      <c r="B804" s="2">
        <f>B803/B802</f>
        <v>1188.5106382978724</v>
      </c>
      <c r="C804" s="2">
        <f>C803/C802</f>
        <v>1272.3404255319149</v>
      </c>
      <c r="D804" s="2">
        <f>D803/D802</f>
        <v>1272.3404255319149</v>
      </c>
      <c r="E804" s="2">
        <f>E803/E802</f>
        <v>1272.3404255319149</v>
      </c>
    </row>
    <row r="805" spans="1:5" ht="15.75" thickBot="1">
      <c r="A805" s="127" t="s">
        <v>16</v>
      </c>
      <c r="B805" s="268" t="s">
        <v>22</v>
      </c>
      <c r="C805" s="3">
        <f t="shared" ref="C805:E807" si="25">C802/B802-1</f>
        <v>0</v>
      </c>
      <c r="D805" s="3">
        <f t="shared" si="25"/>
        <v>0</v>
      </c>
      <c r="E805" s="3">
        <f t="shared" si="25"/>
        <v>0</v>
      </c>
    </row>
    <row r="806" spans="1:5" ht="15.75" thickBot="1">
      <c r="A806" s="127" t="s">
        <v>17</v>
      </c>
      <c r="B806" s="268" t="s">
        <v>22</v>
      </c>
      <c r="C806" s="3">
        <f t="shared" si="25"/>
        <v>7.0533476548514162E-2</v>
      </c>
      <c r="D806" s="3">
        <f t="shared" si="25"/>
        <v>0</v>
      </c>
      <c r="E806" s="3">
        <f t="shared" si="25"/>
        <v>0</v>
      </c>
    </row>
    <row r="807" spans="1:5" ht="15.75" thickBot="1">
      <c r="A807" s="127" t="s">
        <v>18</v>
      </c>
      <c r="B807" s="268" t="s">
        <v>22</v>
      </c>
      <c r="C807" s="3">
        <f t="shared" si="25"/>
        <v>7.053347654851394E-2</v>
      </c>
      <c r="D807" s="3">
        <f t="shared" si="25"/>
        <v>0</v>
      </c>
      <c r="E807" s="3">
        <f t="shared" si="25"/>
        <v>0</v>
      </c>
    </row>
    <row r="808" spans="1:5" ht="15.75" thickBot="1">
      <c r="A808" s="413" t="s">
        <v>530</v>
      </c>
      <c r="B808" s="414"/>
      <c r="C808" s="414"/>
      <c r="D808" s="414"/>
      <c r="E808" s="415"/>
    </row>
    <row r="809" spans="1:5" ht="12.75" customHeight="1">
      <c r="A809" s="416"/>
      <c r="B809" s="149">
        <v>2019</v>
      </c>
      <c r="C809" s="149">
        <v>2020</v>
      </c>
      <c r="D809" s="149">
        <v>2021</v>
      </c>
      <c r="E809" s="149">
        <v>2022</v>
      </c>
    </row>
    <row r="810" spans="1:5" ht="9" customHeight="1" thickBot="1">
      <c r="A810" s="417"/>
      <c r="B810" s="11" t="s">
        <v>5</v>
      </c>
      <c r="C810" s="11" t="s">
        <v>6</v>
      </c>
      <c r="D810" s="11" t="s">
        <v>6</v>
      </c>
      <c r="E810" s="11" t="s">
        <v>6</v>
      </c>
    </row>
    <row r="811" spans="1:5" ht="15.75" thickBot="1">
      <c r="A811" s="1" t="s">
        <v>0</v>
      </c>
      <c r="B811" s="4">
        <f>B812+B813</f>
        <v>157800</v>
      </c>
      <c r="C811" s="4">
        <f>C812+C813</f>
        <v>160000</v>
      </c>
      <c r="D811" s="4">
        <f>D812+D813</f>
        <v>160000</v>
      </c>
      <c r="E811" s="4">
        <f>E812+E813</f>
        <v>160000</v>
      </c>
    </row>
    <row r="812" spans="1:5" ht="15.75" thickBot="1">
      <c r="A812" s="5" t="s">
        <v>41</v>
      </c>
      <c r="B812" s="150">
        <v>157800</v>
      </c>
      <c r="C812" s="6">
        <v>160000</v>
      </c>
      <c r="D812" s="6">
        <v>160000</v>
      </c>
      <c r="E812" s="6">
        <v>160000</v>
      </c>
    </row>
    <row r="813" spans="1:5" ht="15.75" thickBot="1">
      <c r="A813" s="5" t="s">
        <v>42</v>
      </c>
      <c r="B813" s="6"/>
      <c r="C813" s="6"/>
      <c r="D813" s="6"/>
      <c r="E813" s="6"/>
    </row>
    <row r="814" spans="1:5" ht="24.75" thickBot="1">
      <c r="A814" s="1" t="s">
        <v>28</v>
      </c>
      <c r="B814" s="4">
        <f>B815+B816</f>
        <v>27000</v>
      </c>
      <c r="C814" s="4">
        <f>C815+C816</f>
        <v>27000</v>
      </c>
      <c r="D814" s="4">
        <f>D815+D816</f>
        <v>27000</v>
      </c>
      <c r="E814" s="4">
        <f>E815+E816</f>
        <v>27000</v>
      </c>
    </row>
    <row r="815" spans="1:5" ht="15.75" thickBot="1">
      <c r="A815" s="5" t="s">
        <v>41</v>
      </c>
      <c r="B815" s="150">
        <v>27000</v>
      </c>
      <c r="C815" s="150">
        <v>27000</v>
      </c>
      <c r="D815" s="150">
        <v>27000</v>
      </c>
      <c r="E815" s="150">
        <v>27000</v>
      </c>
    </row>
    <row r="816" spans="1:5" ht="15.75" thickBot="1">
      <c r="A816" s="5" t="s">
        <v>42</v>
      </c>
      <c r="B816" s="6"/>
      <c r="C816" s="4"/>
      <c r="D816" s="4"/>
      <c r="E816" s="4"/>
    </row>
    <row r="817" spans="1:5" ht="15.75" thickBot="1">
      <c r="A817" s="1" t="s">
        <v>1</v>
      </c>
      <c r="B817" s="6">
        <f>B818+B819</f>
        <v>92500</v>
      </c>
      <c r="C817" s="4">
        <f>C818+C819</f>
        <v>110000</v>
      </c>
      <c r="D817" s="4">
        <f>D818+D819</f>
        <v>110000</v>
      </c>
      <c r="E817" s="4">
        <f>E818+E819</f>
        <v>110000</v>
      </c>
    </row>
    <row r="818" spans="1:5" ht="15.75" thickBot="1">
      <c r="A818" s="5" t="s">
        <v>41</v>
      </c>
      <c r="B818" s="150">
        <v>92500</v>
      </c>
      <c r="C818" s="4">
        <v>110000</v>
      </c>
      <c r="D818" s="4">
        <v>110000</v>
      </c>
      <c r="E818" s="4">
        <v>110000</v>
      </c>
    </row>
    <row r="819" spans="1:5" ht="15.75" thickBot="1">
      <c r="A819" s="5" t="s">
        <v>42</v>
      </c>
      <c r="B819" s="6"/>
      <c r="C819" s="4"/>
      <c r="D819" s="4"/>
      <c r="E819" s="4"/>
    </row>
    <row r="820" spans="1:5" ht="15.75" thickBot="1">
      <c r="A820" s="1" t="s">
        <v>2</v>
      </c>
      <c r="B820" s="6"/>
      <c r="C820" s="4"/>
      <c r="D820" s="4"/>
      <c r="E820" s="4"/>
    </row>
    <row r="821" spans="1:5" ht="15.75" thickBot="1">
      <c r="A821" s="5" t="s">
        <v>41</v>
      </c>
      <c r="B821" s="6"/>
      <c r="C821" s="4"/>
      <c r="D821" s="4"/>
      <c r="E821" s="4"/>
    </row>
    <row r="822" spans="1:5" ht="15.75" thickBot="1">
      <c r="A822" s="5" t="s">
        <v>42</v>
      </c>
      <c r="B822" s="6"/>
      <c r="C822" s="4"/>
      <c r="D822" s="4"/>
      <c r="E822" s="4"/>
    </row>
    <row r="823" spans="1:5" ht="15.75" thickBot="1">
      <c r="A823" s="1" t="s">
        <v>24</v>
      </c>
      <c r="B823" s="6"/>
      <c r="C823" s="4"/>
      <c r="D823" s="4"/>
      <c r="E823" s="4"/>
    </row>
    <row r="824" spans="1:5" ht="15.75" thickBot="1">
      <c r="A824" s="5" t="s">
        <v>41</v>
      </c>
      <c r="B824" s="6"/>
      <c r="C824" s="4"/>
      <c r="D824" s="4"/>
      <c r="E824" s="4"/>
    </row>
    <row r="825" spans="1:5" ht="15.75" thickBot="1">
      <c r="A825" s="5" t="s">
        <v>42</v>
      </c>
      <c r="B825" s="6"/>
      <c r="C825" s="4"/>
      <c r="D825" s="4"/>
      <c r="E825" s="4"/>
    </row>
    <row r="826" spans="1:5" ht="15.75" thickBot="1">
      <c r="A826" s="1" t="s">
        <v>25</v>
      </c>
      <c r="B826" s="6">
        <f>B827+B828</f>
        <v>0</v>
      </c>
      <c r="C826" s="4">
        <f>C827+C828</f>
        <v>0</v>
      </c>
      <c r="D826" s="4">
        <f>D827+D828</f>
        <v>0</v>
      </c>
      <c r="E826" s="4">
        <f>E827+E828</f>
        <v>0</v>
      </c>
    </row>
    <row r="827" spans="1:5" ht="15.75" thickBot="1">
      <c r="A827" s="5" t="s">
        <v>41</v>
      </c>
      <c r="B827" s="150"/>
      <c r="C827" s="4">
        <v>0</v>
      </c>
      <c r="D827" s="151">
        <v>0</v>
      </c>
      <c r="E827" s="151">
        <v>0</v>
      </c>
    </row>
    <row r="828" spans="1:5" ht="15.75" thickBot="1">
      <c r="A828" s="5" t="s">
        <v>42</v>
      </c>
      <c r="B828" s="6"/>
      <c r="C828" s="4"/>
      <c r="D828" s="4"/>
      <c r="E828" s="4"/>
    </row>
    <row r="829" spans="1:5" ht="24.75" thickBot="1">
      <c r="A829" s="1" t="s">
        <v>3</v>
      </c>
      <c r="B829" s="6">
        <f>B830+B831</f>
        <v>2000</v>
      </c>
      <c r="C829" s="6">
        <f>C830+C831</f>
        <v>2000</v>
      </c>
      <c r="D829" s="6">
        <f>D830+D831</f>
        <v>2000</v>
      </c>
      <c r="E829" s="6">
        <f>E830+E831</f>
        <v>2000</v>
      </c>
    </row>
    <row r="830" spans="1:5" ht="15.75" thickBot="1">
      <c r="A830" s="5" t="s">
        <v>41</v>
      </c>
      <c r="B830" s="6">
        <v>2000</v>
      </c>
      <c r="C830" s="6">
        <v>2000</v>
      </c>
      <c r="D830" s="6">
        <v>2000</v>
      </c>
      <c r="E830" s="6">
        <v>2000</v>
      </c>
    </row>
    <row r="831" spans="1:5" ht="15.75" thickBot="1">
      <c r="A831" s="5" t="s">
        <v>42</v>
      </c>
      <c r="B831" s="6"/>
      <c r="C831" s="21"/>
      <c r="D831" s="20"/>
      <c r="E831" s="20"/>
    </row>
    <row r="832" spans="1:5" ht="15.75" thickBot="1">
      <c r="A832" s="13" t="s">
        <v>459</v>
      </c>
      <c r="B832" s="6">
        <f>B829+B826+B823+B820+B817+B814+B811</f>
        <v>279300</v>
      </c>
      <c r="C832" s="6">
        <f>C829+C826+C823+C820+C817+C814+C811</f>
        <v>299000</v>
      </c>
      <c r="D832" s="6">
        <f>D829+D826+D823+D820+D817+D814+D811</f>
        <v>299000</v>
      </c>
      <c r="E832" s="6">
        <f>E829+E826+E823+E820+E817+E814+E811</f>
        <v>299000</v>
      </c>
    </row>
    <row r="833" spans="1:5" ht="15.75" thickBot="1">
      <c r="A833" s="16" t="s">
        <v>32</v>
      </c>
      <c r="B833" s="17">
        <f>IF(B832-B803=0,0,"Error")</f>
        <v>0</v>
      </c>
      <c r="C833" s="17">
        <f>IF(C832-C803=0,0,"Error")</f>
        <v>0</v>
      </c>
      <c r="D833" s="17">
        <f>IF(D832-D803=0,0,"Error")</f>
        <v>0</v>
      </c>
      <c r="E833" s="17">
        <f>IF(E832-E803=0,0,"Error")</f>
        <v>0</v>
      </c>
    </row>
    <row r="834" spans="1:5" ht="24.75" customHeight="1" thickBot="1">
      <c r="A834" s="12" t="s">
        <v>460</v>
      </c>
      <c r="B834" s="425" t="s">
        <v>383</v>
      </c>
      <c r="C834" s="426"/>
      <c r="D834" s="426"/>
      <c r="E834" s="427"/>
    </row>
    <row r="835" spans="1:5" ht="31.5" customHeight="1" thickBot="1">
      <c r="A835" s="127" t="s">
        <v>9</v>
      </c>
      <c r="B835" s="547" t="s">
        <v>384</v>
      </c>
      <c r="C835" s="548"/>
      <c r="D835" s="548"/>
      <c r="E835" s="549"/>
    </row>
    <row r="836" spans="1:5" ht="15.75" thickBot="1">
      <c r="A836" s="127" t="s">
        <v>14</v>
      </c>
      <c r="B836" s="449" t="s">
        <v>345</v>
      </c>
      <c r="C836" s="450"/>
      <c r="D836" s="450"/>
      <c r="E836" s="451"/>
    </row>
    <row r="837" spans="1:5" ht="12.75" customHeight="1">
      <c r="A837" s="416"/>
      <c r="B837" s="149">
        <v>2019</v>
      </c>
      <c r="C837" s="149">
        <v>2020</v>
      </c>
      <c r="D837" s="149">
        <v>2021</v>
      </c>
      <c r="E837" s="149">
        <v>2022</v>
      </c>
    </row>
    <row r="838" spans="1:5" ht="9" customHeight="1" thickBot="1">
      <c r="A838" s="417"/>
      <c r="B838" s="11" t="s">
        <v>5</v>
      </c>
      <c r="C838" s="11" t="s">
        <v>6</v>
      </c>
      <c r="D838" s="11" t="s">
        <v>6</v>
      </c>
      <c r="E838" s="11" t="s">
        <v>6</v>
      </c>
    </row>
    <row r="839" spans="1:5" ht="15.75" thickBot="1">
      <c r="A839" s="127" t="s">
        <v>8</v>
      </c>
      <c r="B839" s="2">
        <v>595</v>
      </c>
      <c r="C839" s="2">
        <v>595</v>
      </c>
      <c r="D839" s="2">
        <v>595</v>
      </c>
      <c r="E839" s="2">
        <v>595</v>
      </c>
    </row>
    <row r="840" spans="1:5" ht="15.75" thickBot="1">
      <c r="A840" s="127" t="s">
        <v>15</v>
      </c>
      <c r="B840" s="2">
        <f>B869</f>
        <v>559000</v>
      </c>
      <c r="C840" s="2">
        <f>C869</f>
        <v>594500</v>
      </c>
      <c r="D840" s="2">
        <f>D869</f>
        <v>594500</v>
      </c>
      <c r="E840" s="2">
        <f>E869</f>
        <v>594500</v>
      </c>
    </row>
    <row r="841" spans="1:5" ht="15.75" thickBot="1">
      <c r="A841" s="127" t="s">
        <v>23</v>
      </c>
      <c r="B841" s="2">
        <f>B840/B839</f>
        <v>939.49579831932772</v>
      </c>
      <c r="C841" s="2">
        <f>C840/C839</f>
        <v>999.15966386554624</v>
      </c>
      <c r="D841" s="2">
        <f>D840/D839</f>
        <v>999.15966386554624</v>
      </c>
      <c r="E841" s="2">
        <f>E840/E839</f>
        <v>999.15966386554624</v>
      </c>
    </row>
    <row r="842" spans="1:5" ht="15.75" thickBot="1">
      <c r="A842" s="127" t="s">
        <v>16</v>
      </c>
      <c r="B842" s="268" t="s">
        <v>22</v>
      </c>
      <c r="C842" s="3">
        <f t="shared" ref="C842:E844" si="26">C839/B839-1</f>
        <v>0</v>
      </c>
      <c r="D842" s="3">
        <f t="shared" si="26"/>
        <v>0</v>
      </c>
      <c r="E842" s="3">
        <f t="shared" si="26"/>
        <v>0</v>
      </c>
    </row>
    <row r="843" spans="1:5" ht="15.75" thickBot="1">
      <c r="A843" s="127" t="s">
        <v>17</v>
      </c>
      <c r="B843" s="268" t="s">
        <v>22</v>
      </c>
      <c r="C843" s="3">
        <f t="shared" si="26"/>
        <v>6.3506261180679813E-2</v>
      </c>
      <c r="D843" s="3">
        <f t="shared" si="26"/>
        <v>0</v>
      </c>
      <c r="E843" s="3">
        <f t="shared" si="26"/>
        <v>0</v>
      </c>
    </row>
    <row r="844" spans="1:5" ht="15.75" thickBot="1">
      <c r="A844" s="127" t="s">
        <v>18</v>
      </c>
      <c r="B844" s="268" t="s">
        <v>22</v>
      </c>
      <c r="C844" s="3">
        <f t="shared" si="26"/>
        <v>6.3506261180679813E-2</v>
      </c>
      <c r="D844" s="3">
        <f t="shared" si="26"/>
        <v>0</v>
      </c>
      <c r="E844" s="3">
        <f t="shared" si="26"/>
        <v>0</v>
      </c>
    </row>
    <row r="845" spans="1:5" ht="15.75" thickBot="1">
      <c r="A845" s="413" t="s">
        <v>461</v>
      </c>
      <c r="B845" s="414"/>
      <c r="C845" s="414"/>
      <c r="D845" s="414"/>
      <c r="E845" s="415"/>
    </row>
    <row r="846" spans="1:5" ht="12.75" customHeight="1">
      <c r="A846" s="416"/>
      <c r="B846" s="149">
        <v>2019</v>
      </c>
      <c r="C846" s="149">
        <v>2020</v>
      </c>
      <c r="D846" s="149">
        <v>2021</v>
      </c>
      <c r="E846" s="149">
        <v>2022</v>
      </c>
    </row>
    <row r="847" spans="1:5" ht="9" customHeight="1" thickBot="1">
      <c r="A847" s="417"/>
      <c r="B847" s="11" t="s">
        <v>5</v>
      </c>
      <c r="C847" s="11" t="s">
        <v>6</v>
      </c>
      <c r="D847" s="11" t="s">
        <v>6</v>
      </c>
      <c r="E847" s="11" t="s">
        <v>6</v>
      </c>
    </row>
    <row r="848" spans="1:5" ht="15.75" thickBot="1">
      <c r="A848" s="1" t="s">
        <v>0</v>
      </c>
      <c r="B848" s="4">
        <f>B849+B850</f>
        <v>350000</v>
      </c>
      <c r="C848" s="4">
        <f>C849+C850</f>
        <v>365000</v>
      </c>
      <c r="D848" s="4">
        <f>D849+D850</f>
        <v>365000</v>
      </c>
      <c r="E848" s="4">
        <f>E849+E850</f>
        <v>365000</v>
      </c>
    </row>
    <row r="849" spans="1:5" ht="15.75" thickBot="1">
      <c r="A849" s="5" t="s">
        <v>41</v>
      </c>
      <c r="B849" s="150">
        <v>350000</v>
      </c>
      <c r="C849" s="6">
        <v>365000</v>
      </c>
      <c r="D849" s="6">
        <v>365000</v>
      </c>
      <c r="E849" s="6">
        <v>365000</v>
      </c>
    </row>
    <row r="850" spans="1:5" ht="15.75" thickBot="1">
      <c r="A850" s="5" t="s">
        <v>42</v>
      </c>
      <c r="B850" s="6"/>
      <c r="C850" s="6"/>
      <c r="D850" s="6"/>
      <c r="E850" s="6"/>
    </row>
    <row r="851" spans="1:5" ht="24.75" thickBot="1">
      <c r="A851" s="1" t="s">
        <v>28</v>
      </c>
      <c r="B851" s="4">
        <f>B852+B853</f>
        <v>58000</v>
      </c>
      <c r="C851" s="4">
        <f>C852+C853</f>
        <v>61000</v>
      </c>
      <c r="D851" s="4">
        <f>D852+D853</f>
        <v>61000</v>
      </c>
      <c r="E851" s="4">
        <f>E852+E853</f>
        <v>61000</v>
      </c>
    </row>
    <row r="852" spans="1:5" ht="15.75" thickBot="1">
      <c r="A852" s="5" t="s">
        <v>41</v>
      </c>
      <c r="B852" s="150">
        <v>58000</v>
      </c>
      <c r="C852" s="4">
        <v>61000</v>
      </c>
      <c r="D852" s="4">
        <v>61000</v>
      </c>
      <c r="E852" s="4">
        <v>61000</v>
      </c>
    </row>
    <row r="853" spans="1:5" ht="15.75" thickBot="1">
      <c r="A853" s="5" t="s">
        <v>42</v>
      </c>
      <c r="B853" s="6"/>
      <c r="C853" s="4"/>
      <c r="D853" s="4"/>
      <c r="E853" s="4"/>
    </row>
    <row r="854" spans="1:5" ht="15.75" thickBot="1">
      <c r="A854" s="1" t="s">
        <v>1</v>
      </c>
      <c r="B854" s="6">
        <f>B855+B856</f>
        <v>147500</v>
      </c>
      <c r="C854" s="4">
        <f>C855+C856</f>
        <v>165000</v>
      </c>
      <c r="D854" s="4">
        <f>D855+D856</f>
        <v>165000</v>
      </c>
      <c r="E854" s="4">
        <f>E855+E856</f>
        <v>165000</v>
      </c>
    </row>
    <row r="855" spans="1:5" ht="15.75" thickBot="1">
      <c r="A855" s="5" t="s">
        <v>41</v>
      </c>
      <c r="B855" s="150">
        <v>147500</v>
      </c>
      <c r="C855" s="4">
        <v>165000</v>
      </c>
      <c r="D855" s="4">
        <v>165000</v>
      </c>
      <c r="E855" s="4">
        <v>165000</v>
      </c>
    </row>
    <row r="856" spans="1:5" ht="15.75" thickBot="1">
      <c r="A856" s="5" t="s">
        <v>42</v>
      </c>
      <c r="B856" s="6"/>
      <c r="C856" s="4"/>
      <c r="D856" s="4"/>
      <c r="E856" s="4"/>
    </row>
    <row r="857" spans="1:5" ht="15.75" thickBot="1">
      <c r="A857" s="1" t="s">
        <v>2</v>
      </c>
      <c r="B857" s="6"/>
      <c r="C857" s="4"/>
      <c r="D857" s="4"/>
      <c r="E857" s="4"/>
    </row>
    <row r="858" spans="1:5" ht="15.75" thickBot="1">
      <c r="A858" s="5" t="s">
        <v>41</v>
      </c>
      <c r="B858" s="6"/>
      <c r="C858" s="4"/>
      <c r="D858" s="4"/>
      <c r="E858" s="4"/>
    </row>
    <row r="859" spans="1:5" ht="15.75" thickBot="1">
      <c r="A859" s="5" t="s">
        <v>42</v>
      </c>
      <c r="B859" s="6"/>
      <c r="C859" s="4"/>
      <c r="D859" s="4"/>
      <c r="E859" s="4"/>
    </row>
    <row r="860" spans="1:5" ht="15.75" thickBot="1">
      <c r="A860" s="1" t="s">
        <v>24</v>
      </c>
      <c r="B860" s="6"/>
      <c r="C860" s="4"/>
      <c r="D860" s="4"/>
      <c r="E860" s="4"/>
    </row>
    <row r="861" spans="1:5" ht="15.75" thickBot="1">
      <c r="A861" s="5" t="s">
        <v>41</v>
      </c>
      <c r="B861" s="6"/>
      <c r="C861" s="4"/>
      <c r="D861" s="4"/>
      <c r="E861" s="4"/>
    </row>
    <row r="862" spans="1:5" ht="15.75" thickBot="1">
      <c r="A862" s="5" t="s">
        <v>42</v>
      </c>
      <c r="B862" s="6"/>
      <c r="C862" s="4"/>
      <c r="D862" s="4"/>
      <c r="E862" s="4"/>
    </row>
    <row r="863" spans="1:5" ht="15.75" thickBot="1">
      <c r="A863" s="1" t="s">
        <v>25</v>
      </c>
      <c r="B863" s="6">
        <f>B864+B865</f>
        <v>0</v>
      </c>
      <c r="C863" s="4">
        <f>C864+C865</f>
        <v>0</v>
      </c>
      <c r="D863" s="4">
        <f>D864+D865</f>
        <v>0</v>
      </c>
      <c r="E863" s="4">
        <f>E864+E865</f>
        <v>0</v>
      </c>
    </row>
    <row r="864" spans="1:5" ht="15.75" thickBot="1">
      <c r="A864" s="5" t="s">
        <v>41</v>
      </c>
      <c r="B864" s="150"/>
      <c r="C864" s="4">
        <v>0</v>
      </c>
      <c r="D864" s="151">
        <v>0</v>
      </c>
      <c r="E864" s="151">
        <v>0</v>
      </c>
    </row>
    <row r="865" spans="1:5" ht="15.75" thickBot="1">
      <c r="A865" s="5" t="s">
        <v>42</v>
      </c>
      <c r="B865" s="6"/>
      <c r="C865" s="4"/>
      <c r="D865" s="4"/>
      <c r="E865" s="4"/>
    </row>
    <row r="866" spans="1:5" ht="24.75" thickBot="1">
      <c r="A866" s="1" t="s">
        <v>3</v>
      </c>
      <c r="B866" s="6">
        <f>B867</f>
        <v>3500</v>
      </c>
      <c r="C866" s="6">
        <f>C867</f>
        <v>3500</v>
      </c>
      <c r="D866" s="6">
        <f>D867</f>
        <v>3500</v>
      </c>
      <c r="E866" s="6">
        <f>E867</f>
        <v>3500</v>
      </c>
    </row>
    <row r="867" spans="1:5" ht="15.75" thickBot="1">
      <c r="A867" s="5" t="s">
        <v>41</v>
      </c>
      <c r="B867" s="6">
        <v>3500</v>
      </c>
      <c r="C867" s="6">
        <v>3500</v>
      </c>
      <c r="D867" s="6">
        <v>3500</v>
      </c>
      <c r="E867" s="6">
        <v>3500</v>
      </c>
    </row>
    <row r="868" spans="1:5" ht="15.75" thickBot="1">
      <c r="A868" s="5" t="s">
        <v>42</v>
      </c>
      <c r="B868" s="6"/>
      <c r="C868" s="21"/>
      <c r="D868" s="20"/>
      <c r="E868" s="20"/>
    </row>
    <row r="869" spans="1:5" ht="15.75" thickBot="1">
      <c r="A869" s="13" t="s">
        <v>462</v>
      </c>
      <c r="B869" s="6">
        <f>B866+B863+B860+B857+B854+B851+B848</f>
        <v>559000</v>
      </c>
      <c r="C869" s="6">
        <f>C866+C863+C860+C857+C854+C851+C848</f>
        <v>594500</v>
      </c>
      <c r="D869" s="6">
        <f>D866+D863+D860+D857+D854+D851+D848</f>
        <v>594500</v>
      </c>
      <c r="E869" s="6">
        <f>E866+E863+E860+E857+E854+E851+E848</f>
        <v>594500</v>
      </c>
    </row>
    <row r="870" spans="1:5" ht="15.75" hidden="1" thickBot="1">
      <c r="A870" s="16" t="s">
        <v>32</v>
      </c>
      <c r="B870" s="17">
        <f>IF(B869-B840=0,0,"Error")</f>
        <v>0</v>
      </c>
      <c r="C870" s="17">
        <f>IF(C869-C840=0,0,"Error")</f>
        <v>0</v>
      </c>
      <c r="D870" s="17">
        <f>IF(D869-D840=0,0,"Error")</f>
        <v>0</v>
      </c>
      <c r="E870" s="17">
        <f>IF(E869-E840=0,0,"Error")</f>
        <v>0</v>
      </c>
    </row>
    <row r="871" spans="1:5" ht="17.25" hidden="1" customHeight="1">
      <c r="A871" s="127" t="s">
        <v>9</v>
      </c>
      <c r="B871" s="458" t="s">
        <v>278</v>
      </c>
      <c r="C871" s="459"/>
      <c r="D871" s="459"/>
      <c r="E871" s="460"/>
    </row>
    <row r="872" spans="1:5" ht="15.75" hidden="1" thickBot="1">
      <c r="A872" s="127" t="s">
        <v>14</v>
      </c>
      <c r="B872" s="449" t="s">
        <v>386</v>
      </c>
      <c r="C872" s="450"/>
      <c r="D872" s="450"/>
      <c r="E872" s="451"/>
    </row>
    <row r="873" spans="1:5" ht="12.75" hidden="1" customHeight="1">
      <c r="A873" s="416"/>
      <c r="B873" s="149">
        <v>2019</v>
      </c>
      <c r="C873" s="149">
        <v>2020</v>
      </c>
      <c r="D873" s="149">
        <v>2021</v>
      </c>
      <c r="E873" s="149">
        <v>2022</v>
      </c>
    </row>
    <row r="874" spans="1:5" ht="9" hidden="1" customHeight="1">
      <c r="A874" s="417"/>
      <c r="B874" s="11" t="s">
        <v>5</v>
      </c>
      <c r="C874" s="11" t="s">
        <v>6</v>
      </c>
      <c r="D874" s="11" t="s">
        <v>6</v>
      </c>
      <c r="E874" s="11" t="s">
        <v>6</v>
      </c>
    </row>
    <row r="875" spans="1:5" ht="15.75" hidden="1" thickBot="1">
      <c r="A875" s="127" t="s">
        <v>8</v>
      </c>
      <c r="B875" s="127"/>
      <c r="C875" s="268">
        <v>0</v>
      </c>
      <c r="D875" s="127"/>
      <c r="E875" s="127"/>
    </row>
    <row r="876" spans="1:5" ht="15.75" hidden="1" thickBot="1">
      <c r="A876" s="127" t="s">
        <v>15</v>
      </c>
      <c r="B876" s="2"/>
      <c r="C876" s="2">
        <f>C894</f>
        <v>0</v>
      </c>
      <c r="D876" s="2"/>
      <c r="E876" s="2"/>
    </row>
    <row r="877" spans="1:5" ht="15.75" hidden="1" thickBot="1">
      <c r="A877" s="127" t="s">
        <v>23</v>
      </c>
      <c r="B877" s="2" t="e">
        <f>B876/B875</f>
        <v>#DIV/0!</v>
      </c>
      <c r="C877" s="2" t="e">
        <f>C876/C875</f>
        <v>#DIV/0!</v>
      </c>
      <c r="D877" s="2" t="e">
        <f>D876/D875</f>
        <v>#DIV/0!</v>
      </c>
      <c r="E877" s="2" t="e">
        <f>E876/E875</f>
        <v>#DIV/0!</v>
      </c>
    </row>
    <row r="878" spans="1:5" ht="15.75" hidden="1" thickBot="1">
      <c r="A878" s="127" t="s">
        <v>16</v>
      </c>
      <c r="B878" s="268" t="s">
        <v>22</v>
      </c>
      <c r="C878" s="3" t="e">
        <f t="shared" ref="C878:E880" si="27">C875/B875-1</f>
        <v>#DIV/0!</v>
      </c>
      <c r="D878" s="3" t="e">
        <f t="shared" si="27"/>
        <v>#DIV/0!</v>
      </c>
      <c r="E878" s="3" t="e">
        <f t="shared" si="27"/>
        <v>#DIV/0!</v>
      </c>
    </row>
    <row r="879" spans="1:5" ht="15.75" hidden="1" thickBot="1">
      <c r="A879" s="127" t="s">
        <v>17</v>
      </c>
      <c r="B879" s="268" t="s">
        <v>22</v>
      </c>
      <c r="C879" s="3" t="e">
        <f t="shared" si="27"/>
        <v>#DIV/0!</v>
      </c>
      <c r="D879" s="3" t="e">
        <f t="shared" si="27"/>
        <v>#DIV/0!</v>
      </c>
      <c r="E879" s="3" t="e">
        <f t="shared" si="27"/>
        <v>#DIV/0!</v>
      </c>
    </row>
    <row r="880" spans="1:5" ht="15.75" hidden="1" thickBot="1">
      <c r="A880" s="127" t="s">
        <v>18</v>
      </c>
      <c r="B880" s="268" t="s">
        <v>22</v>
      </c>
      <c r="C880" s="3" t="e">
        <f t="shared" si="27"/>
        <v>#DIV/0!</v>
      </c>
      <c r="D880" s="3" t="e">
        <f t="shared" si="27"/>
        <v>#DIV/0!</v>
      </c>
      <c r="E880" s="3" t="e">
        <f t="shared" si="27"/>
        <v>#DIV/0!</v>
      </c>
    </row>
    <row r="881" spans="1:5" ht="15.75" hidden="1" thickBot="1">
      <c r="A881" s="413" t="s">
        <v>387</v>
      </c>
      <c r="B881" s="414"/>
      <c r="C881" s="414"/>
      <c r="D881" s="414"/>
      <c r="E881" s="415"/>
    </row>
    <row r="882" spans="1:5" ht="12.75" hidden="1" customHeight="1">
      <c r="A882" s="416"/>
      <c r="B882" s="149">
        <v>2019</v>
      </c>
      <c r="C882" s="149">
        <v>2020</v>
      </c>
      <c r="D882" s="149">
        <v>2021</v>
      </c>
      <c r="E882" s="149">
        <v>2022</v>
      </c>
    </row>
    <row r="883" spans="1:5" ht="9" hidden="1" customHeight="1">
      <c r="A883" s="417"/>
      <c r="B883" s="11" t="s">
        <v>5</v>
      </c>
      <c r="C883" s="11" t="s">
        <v>6</v>
      </c>
      <c r="D883" s="11" t="s">
        <v>6</v>
      </c>
      <c r="E883" s="11" t="s">
        <v>6</v>
      </c>
    </row>
    <row r="884" spans="1:5" ht="15.75" hidden="1" thickBot="1">
      <c r="A884" s="1" t="s">
        <v>33</v>
      </c>
      <c r="B884" s="4">
        <f>B885+B886+B887+B888</f>
        <v>0</v>
      </c>
      <c r="C884" s="4">
        <f>C885+C886+C887+C888</f>
        <v>0</v>
      </c>
      <c r="D884" s="4">
        <f>D885+D886+D887+D888</f>
        <v>0</v>
      </c>
      <c r="E884" s="4">
        <f>E885+E886+E887+E888</f>
        <v>0</v>
      </c>
    </row>
    <row r="885" spans="1:5" ht="15.75" hidden="1" thickBot="1">
      <c r="A885" s="5" t="s">
        <v>41</v>
      </c>
      <c r="B885" s="4"/>
      <c r="C885" s="4"/>
      <c r="D885" s="4"/>
      <c r="E885" s="4"/>
    </row>
    <row r="886" spans="1:5" ht="15.75" hidden="1" thickBot="1">
      <c r="A886" s="5" t="s">
        <v>46</v>
      </c>
      <c r="B886" s="4"/>
      <c r="C886" s="4"/>
      <c r="D886" s="4"/>
      <c r="E886" s="4"/>
    </row>
    <row r="887" spans="1:5" ht="15.75" hidden="1" thickBot="1">
      <c r="A887" s="5" t="s">
        <v>47</v>
      </c>
      <c r="B887" s="4"/>
      <c r="C887" s="4"/>
      <c r="D887" s="4"/>
      <c r="E887" s="4"/>
    </row>
    <row r="888" spans="1:5" ht="15.75" hidden="1" thickBot="1">
      <c r="A888" s="5" t="s">
        <v>48</v>
      </c>
      <c r="B888" s="4"/>
      <c r="C888" s="4"/>
      <c r="D888" s="4"/>
      <c r="E888" s="4"/>
    </row>
    <row r="889" spans="1:5" ht="15.75" hidden="1" thickBot="1">
      <c r="A889" s="1" t="s">
        <v>34</v>
      </c>
      <c r="B889" s="6">
        <f>B890+B891+B892+B893</f>
        <v>0</v>
      </c>
      <c r="C889" s="6">
        <f>C890+C891+C892+C893</f>
        <v>0</v>
      </c>
      <c r="D889" s="6">
        <f>D890+D891+D892+D893</f>
        <v>0</v>
      </c>
      <c r="E889" s="6">
        <f>E890+E891+E892+E893</f>
        <v>0</v>
      </c>
    </row>
    <row r="890" spans="1:5" ht="15.75" hidden="1" thickBot="1">
      <c r="A890" s="5" t="s">
        <v>41</v>
      </c>
      <c r="B890" s="6"/>
      <c r="C890" s="151">
        <v>0</v>
      </c>
      <c r="D890" s="4"/>
      <c r="E890" s="4"/>
    </row>
    <row r="891" spans="1:5" ht="15.75" hidden="1" thickBot="1">
      <c r="A891" s="5" t="s">
        <v>46</v>
      </c>
      <c r="B891" s="6"/>
      <c r="C891" s="4"/>
      <c r="D891" s="4"/>
      <c r="E891" s="4"/>
    </row>
    <row r="892" spans="1:5" ht="15.75" hidden="1" thickBot="1">
      <c r="A892" s="5" t="s">
        <v>47</v>
      </c>
      <c r="B892" s="6"/>
      <c r="C892" s="4"/>
      <c r="D892" s="4"/>
      <c r="E892" s="4"/>
    </row>
    <row r="893" spans="1:5" ht="15.75" hidden="1" thickBot="1">
      <c r="A893" s="5" t="s">
        <v>48</v>
      </c>
      <c r="B893" s="6"/>
      <c r="C893" s="4"/>
      <c r="D893" s="4"/>
      <c r="E893" s="4"/>
    </row>
    <row r="894" spans="1:5" ht="15.75" hidden="1" thickBot="1">
      <c r="A894" s="26" t="s">
        <v>388</v>
      </c>
      <c r="B894" s="6">
        <f>B884+B889</f>
        <v>0</v>
      </c>
      <c r="C894" s="6">
        <f>C884+C889</f>
        <v>0</v>
      </c>
      <c r="D894" s="6">
        <f>D884+D889</f>
        <v>0</v>
      </c>
      <c r="E894" s="6">
        <f>E884+E889</f>
        <v>0</v>
      </c>
    </row>
    <row r="895" spans="1:5" ht="34.5" hidden="1" thickBot="1">
      <c r="A895" s="12" t="s">
        <v>389</v>
      </c>
      <c r="B895" s="161"/>
      <c r="C895" s="155" t="s">
        <v>43</v>
      </c>
      <c r="D895" s="162"/>
      <c r="E895" s="163"/>
    </row>
    <row r="896" spans="1:5" ht="17.25" hidden="1" customHeight="1">
      <c r="A896" s="127" t="s">
        <v>9</v>
      </c>
      <c r="B896" s="458"/>
      <c r="C896" s="459"/>
      <c r="D896" s="459"/>
      <c r="E896" s="460"/>
    </row>
    <row r="897" spans="1:5" ht="15.75" hidden="1" thickBot="1">
      <c r="A897" s="127" t="s">
        <v>14</v>
      </c>
      <c r="B897" s="449"/>
      <c r="C897" s="450"/>
      <c r="D897" s="450"/>
      <c r="E897" s="451"/>
    </row>
    <row r="898" spans="1:5" ht="12.75" hidden="1" customHeight="1">
      <c r="A898" s="416"/>
      <c r="B898" s="149">
        <v>2018</v>
      </c>
      <c r="C898" s="149">
        <v>2019</v>
      </c>
      <c r="D898" s="149">
        <v>2020</v>
      </c>
      <c r="E898" s="149">
        <v>2021</v>
      </c>
    </row>
    <row r="899" spans="1:5" ht="9" hidden="1" customHeight="1">
      <c r="A899" s="417"/>
      <c r="B899" s="11" t="s">
        <v>5</v>
      </c>
      <c r="C899" s="11" t="s">
        <v>6</v>
      </c>
      <c r="D899" s="11" t="s">
        <v>6</v>
      </c>
      <c r="E899" s="11" t="s">
        <v>6</v>
      </c>
    </row>
    <row r="900" spans="1:5" ht="15.75" hidden="1" thickBot="1">
      <c r="A900" s="127" t="s">
        <v>8</v>
      </c>
      <c r="B900" s="127"/>
      <c r="C900" s="127"/>
      <c r="D900" s="127"/>
      <c r="E900" s="127"/>
    </row>
    <row r="901" spans="1:5" ht="15.75" hidden="1" thickBot="1">
      <c r="A901" s="127" t="s">
        <v>15</v>
      </c>
      <c r="B901" s="2">
        <f>B919</f>
        <v>0</v>
      </c>
      <c r="C901" s="2">
        <f>C919</f>
        <v>0</v>
      </c>
      <c r="D901" s="2">
        <f>D919</f>
        <v>0</v>
      </c>
      <c r="E901" s="2">
        <f>E919</f>
        <v>0</v>
      </c>
    </row>
    <row r="902" spans="1:5" ht="15.75" hidden="1" thickBot="1">
      <c r="A902" s="127" t="s">
        <v>23</v>
      </c>
      <c r="B902" s="2" t="e">
        <f>B901/B900</f>
        <v>#DIV/0!</v>
      </c>
      <c r="C902" s="2" t="e">
        <f>C901/C900</f>
        <v>#DIV/0!</v>
      </c>
      <c r="D902" s="2" t="e">
        <f>D901/D900</f>
        <v>#DIV/0!</v>
      </c>
      <c r="E902" s="2" t="e">
        <f>E901/E900</f>
        <v>#DIV/0!</v>
      </c>
    </row>
    <row r="903" spans="1:5" ht="15.75" hidden="1" thickBot="1">
      <c r="A903" s="127" t="s">
        <v>16</v>
      </c>
      <c r="B903" s="268" t="s">
        <v>22</v>
      </c>
      <c r="C903" s="3" t="e">
        <f>C900/B900-1</f>
        <v>#DIV/0!</v>
      </c>
      <c r="D903" s="3" t="e">
        <f t="shared" ref="D903:E905" si="28">D900/C900-1</f>
        <v>#DIV/0!</v>
      </c>
      <c r="E903" s="3" t="e">
        <f t="shared" si="28"/>
        <v>#DIV/0!</v>
      </c>
    </row>
    <row r="904" spans="1:5" ht="15.75" hidden="1" thickBot="1">
      <c r="A904" s="127" t="s">
        <v>17</v>
      </c>
      <c r="B904" s="268" t="s">
        <v>22</v>
      </c>
      <c r="C904" s="3" t="e">
        <f>C901/B901-1</f>
        <v>#DIV/0!</v>
      </c>
      <c r="D904" s="3" t="e">
        <f t="shared" si="28"/>
        <v>#DIV/0!</v>
      </c>
      <c r="E904" s="3" t="e">
        <f t="shared" si="28"/>
        <v>#DIV/0!</v>
      </c>
    </row>
    <row r="905" spans="1:5" ht="15.75" hidden="1" thickBot="1">
      <c r="A905" s="127" t="s">
        <v>18</v>
      </c>
      <c r="B905" s="268" t="s">
        <v>22</v>
      </c>
      <c r="C905" s="3" t="e">
        <f>C902/B902-1</f>
        <v>#DIV/0!</v>
      </c>
      <c r="D905" s="3" t="e">
        <f t="shared" si="28"/>
        <v>#DIV/0!</v>
      </c>
      <c r="E905" s="3" t="e">
        <f t="shared" si="28"/>
        <v>#DIV/0!</v>
      </c>
    </row>
    <row r="906" spans="1:5" ht="15.75" hidden="1" thickBot="1">
      <c r="A906" s="413" t="s">
        <v>390</v>
      </c>
      <c r="B906" s="414"/>
      <c r="C906" s="414"/>
      <c r="D906" s="414"/>
      <c r="E906" s="415"/>
    </row>
    <row r="907" spans="1:5" ht="12.75" hidden="1" customHeight="1">
      <c r="A907" s="416"/>
      <c r="B907" s="149">
        <v>2018</v>
      </c>
      <c r="C907" s="149">
        <v>2019</v>
      </c>
      <c r="D907" s="149">
        <v>2020</v>
      </c>
      <c r="E907" s="149">
        <v>2021</v>
      </c>
    </row>
    <row r="908" spans="1:5" ht="9" hidden="1" customHeight="1">
      <c r="A908" s="417"/>
      <c r="B908" s="11" t="s">
        <v>5</v>
      </c>
      <c r="C908" s="11" t="s">
        <v>6</v>
      </c>
      <c r="D908" s="11" t="s">
        <v>6</v>
      </c>
      <c r="E908" s="11" t="s">
        <v>6</v>
      </c>
    </row>
    <row r="909" spans="1:5" ht="15.75" hidden="1" thickBot="1">
      <c r="A909" s="1" t="s">
        <v>33</v>
      </c>
      <c r="B909" s="4">
        <f>B910+B911+B912+B913</f>
        <v>0</v>
      </c>
      <c r="C909" s="4">
        <f>C910+C911+C912+C913</f>
        <v>0</v>
      </c>
      <c r="D909" s="4">
        <f>D910+D911+D912+D913</f>
        <v>0</v>
      </c>
      <c r="E909" s="4">
        <f>E910+E911+E912+E913</f>
        <v>0</v>
      </c>
    </row>
    <row r="910" spans="1:5" ht="15.75" hidden="1" thickBot="1">
      <c r="A910" s="5" t="s">
        <v>41</v>
      </c>
      <c r="B910" s="4"/>
      <c r="C910" s="4"/>
      <c r="D910" s="4"/>
      <c r="E910" s="4"/>
    </row>
    <row r="911" spans="1:5" ht="15.75" hidden="1" thickBot="1">
      <c r="A911" s="5" t="s">
        <v>46</v>
      </c>
      <c r="B911" s="4"/>
      <c r="C911" s="4"/>
      <c r="D911" s="4"/>
      <c r="E911" s="4"/>
    </row>
    <row r="912" spans="1:5" ht="15.75" hidden="1" thickBot="1">
      <c r="A912" s="5" t="s">
        <v>47</v>
      </c>
      <c r="B912" s="4"/>
      <c r="C912" s="4"/>
      <c r="D912" s="4"/>
      <c r="E912" s="4"/>
    </row>
    <row r="913" spans="1:5" ht="15.75" hidden="1" thickBot="1">
      <c r="A913" s="5" t="s">
        <v>48</v>
      </c>
      <c r="B913" s="4"/>
      <c r="C913" s="4"/>
      <c r="D913" s="4"/>
      <c r="E913" s="4"/>
    </row>
    <row r="914" spans="1:5" ht="15.75" hidden="1" thickBot="1">
      <c r="A914" s="1" t="s">
        <v>34</v>
      </c>
      <c r="B914" s="6">
        <f>B915+B916+B917+B918</f>
        <v>0</v>
      </c>
      <c r="C914" s="6">
        <f>C915+C916+C917+C918</f>
        <v>0</v>
      </c>
      <c r="D914" s="6">
        <f>D915+D916+D917+D918</f>
        <v>0</v>
      </c>
      <c r="E914" s="6">
        <f>E915+E916+E917+E918</f>
        <v>0</v>
      </c>
    </row>
    <row r="915" spans="1:5" ht="15.75" hidden="1" thickBot="1">
      <c r="A915" s="5" t="s">
        <v>41</v>
      </c>
      <c r="B915" s="6"/>
      <c r="C915" s="4"/>
      <c r="D915" s="4"/>
      <c r="E915" s="4"/>
    </row>
    <row r="916" spans="1:5" ht="15.75" hidden="1" thickBot="1">
      <c r="A916" s="5" t="s">
        <v>46</v>
      </c>
      <c r="B916" s="6"/>
      <c r="C916" s="4"/>
      <c r="D916" s="4"/>
      <c r="E916" s="4"/>
    </row>
    <row r="917" spans="1:5" ht="15.75" hidden="1" thickBot="1">
      <c r="A917" s="5" t="s">
        <v>47</v>
      </c>
      <c r="B917" s="6"/>
      <c r="C917" s="4"/>
      <c r="D917" s="4"/>
      <c r="E917" s="4"/>
    </row>
    <row r="918" spans="1:5" ht="15.75" hidden="1" thickBot="1">
      <c r="A918" s="5" t="s">
        <v>48</v>
      </c>
      <c r="B918" s="6"/>
      <c r="C918" s="4"/>
      <c r="D918" s="4"/>
      <c r="E918" s="4"/>
    </row>
    <row r="919" spans="1:5" ht="15.75" hidden="1" thickBot="1">
      <c r="A919" s="13" t="s">
        <v>391</v>
      </c>
      <c r="B919" s="6">
        <f>B909+B914</f>
        <v>0</v>
      </c>
      <c r="C919" s="6">
        <f>C909+C914</f>
        <v>0</v>
      </c>
      <c r="D919" s="6">
        <f>D909+D914</f>
        <v>0</v>
      </c>
      <c r="E919" s="6">
        <f>E909+E914</f>
        <v>0</v>
      </c>
    </row>
    <row r="920" spans="1:5" ht="25.5" hidden="1" customHeight="1">
      <c r="A920" s="164" t="s">
        <v>91</v>
      </c>
      <c r="B920" s="423"/>
      <c r="C920" s="418"/>
      <c r="D920" s="418"/>
      <c r="E920" s="419"/>
    </row>
    <row r="921" spans="1:5" ht="15.75" hidden="1" thickBot="1">
      <c r="A921" s="12" t="s">
        <v>97</v>
      </c>
      <c r="B921" s="165"/>
      <c r="C921" s="25"/>
      <c r="D921" s="162"/>
      <c r="E921" s="163"/>
    </row>
    <row r="922" spans="1:5" ht="48" hidden="1" customHeight="1">
      <c r="A922" s="127" t="s">
        <v>9</v>
      </c>
      <c r="B922" s="541"/>
      <c r="C922" s="542"/>
      <c r="D922" s="542"/>
      <c r="E922" s="543"/>
    </row>
    <row r="923" spans="1:5" ht="15.75" hidden="1" thickBot="1">
      <c r="A923" s="127" t="s">
        <v>14</v>
      </c>
      <c r="B923" s="449" t="s">
        <v>72</v>
      </c>
      <c r="C923" s="450"/>
      <c r="D923" s="450"/>
      <c r="E923" s="451"/>
    </row>
    <row r="924" spans="1:5" ht="12.75" hidden="1" customHeight="1">
      <c r="A924" s="416"/>
      <c r="B924" s="149">
        <v>2019</v>
      </c>
      <c r="C924" s="149">
        <v>2020</v>
      </c>
      <c r="D924" s="149">
        <v>2021</v>
      </c>
      <c r="E924" s="149">
        <v>2022</v>
      </c>
    </row>
    <row r="925" spans="1:5" ht="9" hidden="1" customHeight="1">
      <c r="A925" s="417"/>
      <c r="B925" s="11" t="s">
        <v>5</v>
      </c>
      <c r="C925" s="11" t="s">
        <v>6</v>
      </c>
      <c r="D925" s="11" t="s">
        <v>6</v>
      </c>
      <c r="E925" s="11" t="s">
        <v>6</v>
      </c>
    </row>
    <row r="926" spans="1:5" ht="15.75" hidden="1" thickBot="1">
      <c r="A926" s="127" t="s">
        <v>8</v>
      </c>
      <c r="B926" s="127">
        <v>0</v>
      </c>
      <c r="C926" s="268">
        <v>0</v>
      </c>
      <c r="D926" s="268">
        <v>0</v>
      </c>
      <c r="E926" s="127">
        <v>0</v>
      </c>
    </row>
    <row r="927" spans="1:5" ht="15.75" hidden="1" thickBot="1">
      <c r="A927" s="127" t="s">
        <v>15</v>
      </c>
      <c r="B927" s="2">
        <f>B945</f>
        <v>0</v>
      </c>
      <c r="C927" s="2">
        <f>C945</f>
        <v>0</v>
      </c>
      <c r="D927" s="2">
        <f>D945</f>
        <v>0</v>
      </c>
      <c r="E927" s="2">
        <f>E945</f>
        <v>0</v>
      </c>
    </row>
    <row r="928" spans="1:5" ht="15.75" hidden="1" thickBot="1">
      <c r="A928" s="127" t="s">
        <v>23</v>
      </c>
      <c r="B928" s="2" t="e">
        <f>B927/B926</f>
        <v>#DIV/0!</v>
      </c>
      <c r="C928" s="2" t="e">
        <f>C927/C926</f>
        <v>#DIV/0!</v>
      </c>
      <c r="D928" s="2" t="e">
        <f>D927/D926</f>
        <v>#DIV/0!</v>
      </c>
      <c r="E928" s="2" t="e">
        <f>E927/E926</f>
        <v>#DIV/0!</v>
      </c>
    </row>
    <row r="929" spans="1:5" ht="15.75" hidden="1" thickBot="1">
      <c r="A929" s="127" t="s">
        <v>16</v>
      </c>
      <c r="B929" s="268" t="s">
        <v>22</v>
      </c>
      <c r="C929" s="3" t="e">
        <f>C926/B926-1</f>
        <v>#DIV/0!</v>
      </c>
      <c r="D929" s="3" t="e">
        <f t="shared" ref="D929:E931" si="29">D926/C926-1</f>
        <v>#DIV/0!</v>
      </c>
      <c r="E929" s="3" t="e">
        <f t="shared" si="29"/>
        <v>#DIV/0!</v>
      </c>
    </row>
    <row r="930" spans="1:5" ht="15.75" hidden="1" thickBot="1">
      <c r="A930" s="127" t="s">
        <v>17</v>
      </c>
      <c r="B930" s="268" t="s">
        <v>22</v>
      </c>
      <c r="C930" s="3" t="e">
        <f>C927/B927-1</f>
        <v>#DIV/0!</v>
      </c>
      <c r="D930" s="3" t="e">
        <f t="shared" si="29"/>
        <v>#DIV/0!</v>
      </c>
      <c r="E930" s="3" t="e">
        <f t="shared" si="29"/>
        <v>#DIV/0!</v>
      </c>
    </row>
    <row r="931" spans="1:5" ht="15.75" hidden="1" thickBot="1">
      <c r="A931" s="127" t="s">
        <v>18</v>
      </c>
      <c r="B931" s="268" t="s">
        <v>22</v>
      </c>
      <c r="C931" s="3" t="e">
        <f>C928/B928-1</f>
        <v>#DIV/0!</v>
      </c>
      <c r="D931" s="3" t="e">
        <f t="shared" si="29"/>
        <v>#DIV/0!</v>
      </c>
      <c r="E931" s="3" t="e">
        <f t="shared" si="29"/>
        <v>#DIV/0!</v>
      </c>
    </row>
    <row r="932" spans="1:5" ht="15.75" hidden="1" thickBot="1">
      <c r="A932" s="413" t="s">
        <v>392</v>
      </c>
      <c r="B932" s="414"/>
      <c r="C932" s="414"/>
      <c r="D932" s="414"/>
      <c r="E932" s="415"/>
    </row>
    <row r="933" spans="1:5" ht="12.75" hidden="1" customHeight="1">
      <c r="A933" s="416"/>
      <c r="B933" s="149">
        <v>2019</v>
      </c>
      <c r="C933" s="149">
        <v>2020</v>
      </c>
      <c r="D933" s="149">
        <v>2021</v>
      </c>
      <c r="E933" s="149">
        <v>2022</v>
      </c>
    </row>
    <row r="934" spans="1:5" ht="9" hidden="1" customHeight="1">
      <c r="A934" s="417"/>
      <c r="B934" s="11" t="s">
        <v>5</v>
      </c>
      <c r="C934" s="11" t="s">
        <v>6</v>
      </c>
      <c r="D934" s="11" t="s">
        <v>6</v>
      </c>
      <c r="E934" s="11" t="s">
        <v>6</v>
      </c>
    </row>
    <row r="935" spans="1:5" ht="15.75" hidden="1" thickBot="1">
      <c r="A935" s="1" t="s">
        <v>33</v>
      </c>
      <c r="B935" s="4">
        <f>B936+B937+B938+B939</f>
        <v>0</v>
      </c>
      <c r="C935" s="4">
        <f>C936+C937+C938+C939</f>
        <v>0</v>
      </c>
      <c r="D935" s="4">
        <f>D936+D937+D938+D939</f>
        <v>0</v>
      </c>
      <c r="E935" s="4">
        <f>E936+E937+E938+E939</f>
        <v>0</v>
      </c>
    </row>
    <row r="936" spans="1:5" ht="15.75" hidden="1" thickBot="1">
      <c r="A936" s="5" t="s">
        <v>41</v>
      </c>
      <c r="B936" s="4"/>
      <c r="C936" s="4"/>
      <c r="D936" s="4"/>
      <c r="E936" s="4"/>
    </row>
    <row r="937" spans="1:5" ht="15.75" hidden="1" thickBot="1">
      <c r="A937" s="5" t="s">
        <v>46</v>
      </c>
      <c r="B937" s="4"/>
      <c r="C937" s="4"/>
      <c r="D937" s="4"/>
      <c r="E937" s="4"/>
    </row>
    <row r="938" spans="1:5" ht="15.75" hidden="1" thickBot="1">
      <c r="A938" s="5" t="s">
        <v>47</v>
      </c>
      <c r="B938" s="4"/>
      <c r="C938" s="4"/>
      <c r="D938" s="4"/>
      <c r="E938" s="4"/>
    </row>
    <row r="939" spans="1:5" ht="15.75" hidden="1" thickBot="1">
      <c r="A939" s="5" t="s">
        <v>48</v>
      </c>
      <c r="B939" s="4"/>
      <c r="C939" s="4"/>
      <c r="D939" s="4"/>
      <c r="E939" s="4"/>
    </row>
    <row r="940" spans="1:5" ht="15.75" hidden="1" thickBot="1">
      <c r="A940" s="1" t="s">
        <v>34</v>
      </c>
      <c r="B940" s="6">
        <f>B941+B942+B943+B944</f>
        <v>0</v>
      </c>
      <c r="C940" s="6">
        <f>C941+C942+C943+C944</f>
        <v>0</v>
      </c>
      <c r="D940" s="6">
        <f>D941+D942+D943+D944</f>
        <v>0</v>
      </c>
      <c r="E940" s="6">
        <f>E941+E942+E943+E944</f>
        <v>0</v>
      </c>
    </row>
    <row r="941" spans="1:5" ht="15.75" hidden="1" thickBot="1">
      <c r="A941" s="5" t="s">
        <v>41</v>
      </c>
      <c r="B941" s="6"/>
      <c r="C941" s="6">
        <v>0</v>
      </c>
      <c r="D941" s="6">
        <v>0</v>
      </c>
      <c r="E941" s="6"/>
    </row>
    <row r="942" spans="1:5" ht="15.75" hidden="1" thickBot="1">
      <c r="A942" s="5" t="s">
        <v>46</v>
      </c>
      <c r="B942" s="6"/>
      <c r="C942" s="6"/>
      <c r="D942" s="6"/>
      <c r="E942" s="6"/>
    </row>
    <row r="943" spans="1:5" ht="15.75" hidden="1" thickBot="1">
      <c r="A943" s="5" t="s">
        <v>47</v>
      </c>
      <c r="B943" s="6"/>
      <c r="C943" s="6"/>
      <c r="D943" s="6"/>
      <c r="E943" s="6"/>
    </row>
    <row r="944" spans="1:5" ht="15.75" hidden="1" thickBot="1">
      <c r="A944" s="5" t="s">
        <v>48</v>
      </c>
      <c r="B944" s="6"/>
      <c r="C944" s="6"/>
      <c r="D944" s="6"/>
      <c r="E944" s="6"/>
    </row>
    <row r="945" spans="1:5" ht="15.75" hidden="1" thickBot="1">
      <c r="A945" s="13" t="s">
        <v>334</v>
      </c>
      <c r="B945" s="6">
        <f>B935+B940</f>
        <v>0</v>
      </c>
      <c r="C945" s="6">
        <f>C935+C940</f>
        <v>0</v>
      </c>
      <c r="D945" s="6">
        <f>D935+D940</f>
        <v>0</v>
      </c>
      <c r="E945" s="6">
        <f>E935+E940</f>
        <v>0</v>
      </c>
    </row>
    <row r="946" spans="1:5" ht="15.75" thickBot="1">
      <c r="A946" s="428" t="s">
        <v>74</v>
      </c>
      <c r="B946" s="429"/>
      <c r="C946" s="429"/>
      <c r="D946" s="429"/>
      <c r="E946" s="430"/>
    </row>
    <row r="947" spans="1:5" ht="15.75" thickBot="1">
      <c r="A947" s="428" t="s">
        <v>35</v>
      </c>
      <c r="B947" s="429"/>
      <c r="C947" s="429"/>
      <c r="D947" s="429"/>
      <c r="E947" s="430"/>
    </row>
    <row r="948" spans="1:5" ht="15.75" thickBot="1">
      <c r="A948" s="12" t="s">
        <v>38</v>
      </c>
      <c r="B948" s="620"/>
      <c r="C948" s="621"/>
      <c r="D948" s="621"/>
      <c r="E948" s="622"/>
    </row>
    <row r="949" spans="1:5" ht="71.25" customHeight="1" thickBot="1">
      <c r="A949" s="32" t="s">
        <v>463</v>
      </c>
      <c r="B949" s="165" t="s">
        <v>393</v>
      </c>
      <c r="C949" s="25" t="s">
        <v>43</v>
      </c>
      <c r="D949" s="162" t="s">
        <v>394</v>
      </c>
      <c r="E949" s="163"/>
    </row>
    <row r="950" spans="1:5" ht="15.75" thickBot="1">
      <c r="A950" s="156"/>
      <c r="B950" s="541"/>
      <c r="C950" s="542"/>
      <c r="D950" s="542"/>
      <c r="E950" s="543"/>
    </row>
    <row r="951" spans="1:5" ht="36.75" customHeight="1" thickBot="1">
      <c r="A951" s="127" t="s">
        <v>9</v>
      </c>
      <c r="B951" s="541" t="s">
        <v>395</v>
      </c>
      <c r="C951" s="542"/>
      <c r="D951" s="542"/>
      <c r="E951" s="543"/>
    </row>
    <row r="952" spans="1:5" ht="15.75" thickBot="1">
      <c r="A952" s="127" t="s">
        <v>14</v>
      </c>
      <c r="B952" s="269" t="s">
        <v>72</v>
      </c>
      <c r="C952" s="270"/>
      <c r="D952" s="270"/>
      <c r="E952" s="271"/>
    </row>
    <row r="953" spans="1:5" ht="12.75" customHeight="1">
      <c r="A953" s="416"/>
      <c r="B953" s="149">
        <v>2019</v>
      </c>
      <c r="C953" s="149">
        <v>2020</v>
      </c>
      <c r="D953" s="149">
        <v>2021</v>
      </c>
      <c r="E953" s="149">
        <v>2022</v>
      </c>
    </row>
    <row r="954" spans="1:5" ht="9" customHeight="1" thickBot="1">
      <c r="A954" s="417"/>
      <c r="B954" s="11" t="s">
        <v>5</v>
      </c>
      <c r="C954" s="11" t="s">
        <v>6</v>
      </c>
      <c r="D954" s="11" t="s">
        <v>6</v>
      </c>
      <c r="E954" s="11" t="s">
        <v>6</v>
      </c>
    </row>
    <row r="955" spans="1:5" ht="15.75" thickBot="1">
      <c r="A955" s="127" t="s">
        <v>8</v>
      </c>
      <c r="B955" s="2">
        <v>114</v>
      </c>
      <c r="C955" s="2">
        <v>120</v>
      </c>
      <c r="D955" s="2">
        <v>240</v>
      </c>
      <c r="E955" s="2">
        <v>240</v>
      </c>
    </row>
    <row r="956" spans="1:5" ht="15.75" thickBot="1">
      <c r="A956" s="127" t="s">
        <v>15</v>
      </c>
      <c r="B956" s="2">
        <f>B969</f>
        <v>10000</v>
      </c>
      <c r="C956" s="2">
        <f>C969</f>
        <v>10000</v>
      </c>
      <c r="D956" s="2">
        <f>D969</f>
        <v>20000</v>
      </c>
      <c r="E956" s="2">
        <f>E969</f>
        <v>20000</v>
      </c>
    </row>
    <row r="957" spans="1:5" ht="15.75" thickBot="1">
      <c r="A957" s="127" t="s">
        <v>23</v>
      </c>
      <c r="B957" s="2">
        <f>B956/B955</f>
        <v>87.719298245614041</v>
      </c>
      <c r="C957" s="2">
        <f>C956/C955</f>
        <v>83.333333333333329</v>
      </c>
      <c r="D957" s="2">
        <f>D956/D955</f>
        <v>83.333333333333329</v>
      </c>
      <c r="E957" s="2">
        <f>E956/E955</f>
        <v>83.333333333333329</v>
      </c>
    </row>
    <row r="958" spans="1:5" ht="15.75" thickBot="1">
      <c r="A958" s="127" t="s">
        <v>16</v>
      </c>
      <c r="B958" s="268" t="s">
        <v>22</v>
      </c>
      <c r="C958" s="3">
        <f>C955/B955-1</f>
        <v>5.2631578947368363E-2</v>
      </c>
      <c r="D958" s="3">
        <f t="shared" ref="D958:E960" si="30">D955/C955-1</f>
        <v>1</v>
      </c>
      <c r="E958" s="3">
        <f t="shared" si="30"/>
        <v>0</v>
      </c>
    </row>
    <row r="959" spans="1:5" ht="15.75" thickBot="1">
      <c r="A959" s="127" t="s">
        <v>17</v>
      </c>
      <c r="B959" s="268" t="s">
        <v>22</v>
      </c>
      <c r="C959" s="3">
        <f>C956/B956-1</f>
        <v>0</v>
      </c>
      <c r="D959" s="3">
        <f t="shared" si="30"/>
        <v>1</v>
      </c>
      <c r="E959" s="3">
        <f t="shared" si="30"/>
        <v>0</v>
      </c>
    </row>
    <row r="960" spans="1:5" ht="15.75" thickBot="1">
      <c r="A960" s="127" t="s">
        <v>18</v>
      </c>
      <c r="B960" s="268" t="s">
        <v>22</v>
      </c>
      <c r="C960" s="3">
        <f>C957/B957-1</f>
        <v>-5.0000000000000155E-2</v>
      </c>
      <c r="D960" s="3">
        <f t="shared" si="30"/>
        <v>0</v>
      </c>
      <c r="E960" s="3">
        <f t="shared" si="30"/>
        <v>0</v>
      </c>
    </row>
    <row r="961" spans="1:5" ht="15.75" thickBot="1">
      <c r="A961" s="413" t="s">
        <v>531</v>
      </c>
      <c r="B961" s="414"/>
      <c r="C961" s="414"/>
      <c r="D961" s="414"/>
      <c r="E961" s="415"/>
    </row>
    <row r="962" spans="1:5" ht="12.75" customHeight="1">
      <c r="A962" s="416"/>
      <c r="B962" s="149">
        <v>2019</v>
      </c>
      <c r="C962" s="149">
        <v>2020</v>
      </c>
      <c r="D962" s="149">
        <v>2021</v>
      </c>
      <c r="E962" s="149">
        <v>2022</v>
      </c>
    </row>
    <row r="963" spans="1:5" ht="9" customHeight="1" thickBot="1">
      <c r="A963" s="417"/>
      <c r="B963" s="11" t="s">
        <v>5</v>
      </c>
      <c r="C963" s="11" t="s">
        <v>6</v>
      </c>
      <c r="D963" s="11" t="s">
        <v>6</v>
      </c>
      <c r="E963" s="11" t="s">
        <v>6</v>
      </c>
    </row>
    <row r="964" spans="1:5" ht="15.75" thickBot="1">
      <c r="A964" s="1" t="s">
        <v>33</v>
      </c>
      <c r="B964" s="4">
        <f>B965+B966+B967+B968</f>
        <v>0</v>
      </c>
      <c r="C964" s="4">
        <f>C965+C966+C967+C968</f>
        <v>0</v>
      </c>
      <c r="D964" s="4">
        <f>D965+D966+D967+D968</f>
        <v>0</v>
      </c>
      <c r="E964" s="4">
        <f>E965+E966+E967+E968</f>
        <v>0</v>
      </c>
    </row>
    <row r="965" spans="1:5" ht="15.75" thickBot="1">
      <c r="A965" s="5" t="s">
        <v>41</v>
      </c>
      <c r="B965" s="4"/>
      <c r="C965" s="4"/>
      <c r="D965" s="4"/>
      <c r="E965" s="4"/>
    </row>
    <row r="966" spans="1:5" ht="15.75" thickBot="1">
      <c r="A966" s="5" t="s">
        <v>46</v>
      </c>
      <c r="B966" s="4"/>
      <c r="C966" s="4"/>
      <c r="D966" s="4"/>
      <c r="E966" s="4"/>
    </row>
    <row r="967" spans="1:5" ht="15.75" thickBot="1">
      <c r="A967" s="5" t="s">
        <v>47</v>
      </c>
      <c r="B967" s="4"/>
      <c r="C967" s="4"/>
      <c r="D967" s="4"/>
      <c r="E967" s="4"/>
    </row>
    <row r="968" spans="1:5" ht="15.75" thickBot="1">
      <c r="A968" s="5" t="s">
        <v>48</v>
      </c>
      <c r="B968" s="4"/>
      <c r="C968" s="4"/>
      <c r="D968" s="4"/>
      <c r="E968" s="4"/>
    </row>
    <row r="969" spans="1:5" ht="15.75" thickBot="1">
      <c r="A969" s="1" t="s">
        <v>34</v>
      </c>
      <c r="B969" s="6">
        <f>B970+B971+B972+B973</f>
        <v>10000</v>
      </c>
      <c r="C969" s="6">
        <f>C970+C971+C972+C973</f>
        <v>10000</v>
      </c>
      <c r="D969" s="6">
        <f>D970+D971+D972+D973</f>
        <v>20000</v>
      </c>
      <c r="E969" s="6">
        <f>E970+E971+E972+E973</f>
        <v>20000</v>
      </c>
    </row>
    <row r="970" spans="1:5" ht="15.75" thickBot="1">
      <c r="A970" s="5" t="s">
        <v>41</v>
      </c>
      <c r="B970" s="6">
        <v>10000</v>
      </c>
      <c r="C970" s="4">
        <v>10000</v>
      </c>
      <c r="D970" s="4">
        <v>20000</v>
      </c>
      <c r="E970" s="4">
        <v>20000</v>
      </c>
    </row>
    <row r="971" spans="1:5" ht="15.75" thickBot="1">
      <c r="A971" s="5" t="s">
        <v>46</v>
      </c>
      <c r="B971" s="6"/>
      <c r="C971" s="4"/>
      <c r="D971" s="4"/>
      <c r="E971" s="4"/>
    </row>
    <row r="972" spans="1:5" ht="15.75" thickBot="1">
      <c r="A972" s="5" t="s">
        <v>47</v>
      </c>
      <c r="B972" s="6"/>
      <c r="C972" s="4"/>
      <c r="D972" s="4"/>
      <c r="E972" s="4"/>
    </row>
    <row r="973" spans="1:5" ht="15.75" thickBot="1">
      <c r="A973" s="5" t="s">
        <v>48</v>
      </c>
      <c r="B973" s="6"/>
      <c r="C973" s="4"/>
      <c r="D973" s="4"/>
      <c r="E973" s="4"/>
    </row>
    <row r="974" spans="1:5" ht="15.75" thickBot="1">
      <c r="A974" s="26" t="s">
        <v>466</v>
      </c>
      <c r="B974" s="6">
        <f>B964+B969</f>
        <v>10000</v>
      </c>
      <c r="C974" s="6">
        <f>C964+C969</f>
        <v>10000</v>
      </c>
      <c r="D974" s="6">
        <f>D964+D969</f>
        <v>20000</v>
      </c>
      <c r="E974" s="6">
        <f>E964+E969</f>
        <v>20000</v>
      </c>
    </row>
    <row r="975" spans="1:5" ht="45.75" thickBot="1">
      <c r="A975" s="12" t="s">
        <v>467</v>
      </c>
      <c r="B975" s="166" t="s">
        <v>397</v>
      </c>
      <c r="C975" s="155" t="s">
        <v>43</v>
      </c>
      <c r="D975" s="418" t="s">
        <v>398</v>
      </c>
      <c r="E975" s="419"/>
    </row>
    <row r="976" spans="1:5" ht="69.75" customHeight="1" thickBot="1">
      <c r="A976" s="127" t="s">
        <v>9</v>
      </c>
      <c r="B976" s="544" t="s">
        <v>399</v>
      </c>
      <c r="C976" s="545"/>
      <c r="D976" s="545"/>
      <c r="E976" s="546"/>
    </row>
    <row r="977" spans="1:5" ht="15.75" thickBot="1">
      <c r="A977" s="127" t="s">
        <v>14</v>
      </c>
      <c r="B977" s="449" t="s">
        <v>72</v>
      </c>
      <c r="C977" s="450"/>
      <c r="D977" s="450"/>
      <c r="E977" s="451"/>
    </row>
    <row r="978" spans="1:5" ht="12.75" customHeight="1">
      <c r="A978" s="416"/>
      <c r="B978" s="149">
        <v>2019</v>
      </c>
      <c r="C978" s="149">
        <v>2020</v>
      </c>
      <c r="D978" s="149">
        <v>2021</v>
      </c>
      <c r="E978" s="149">
        <v>2022</v>
      </c>
    </row>
    <row r="979" spans="1:5" ht="9" customHeight="1" thickBot="1">
      <c r="A979" s="417"/>
      <c r="B979" s="11" t="s">
        <v>5</v>
      </c>
      <c r="C979" s="11" t="s">
        <v>6</v>
      </c>
      <c r="D979" s="11" t="s">
        <v>6</v>
      </c>
      <c r="E979" s="11" t="s">
        <v>6</v>
      </c>
    </row>
    <row r="980" spans="1:5" ht="15.75" thickBot="1">
      <c r="A980" s="127" t="s">
        <v>8</v>
      </c>
      <c r="B980" s="268">
        <v>500</v>
      </c>
      <c r="C980" s="268">
        <v>500</v>
      </c>
      <c r="D980" s="268">
        <v>500</v>
      </c>
      <c r="E980" s="268">
        <v>500</v>
      </c>
    </row>
    <row r="981" spans="1:5" ht="15.75" thickBot="1">
      <c r="A981" s="127" t="s">
        <v>15</v>
      </c>
      <c r="B981" s="2">
        <f>B994</f>
        <v>20000</v>
      </c>
      <c r="C981" s="2">
        <f>C994</f>
        <v>0</v>
      </c>
      <c r="D981" s="2">
        <f>D994</f>
        <v>20000</v>
      </c>
      <c r="E981" s="2">
        <f>E994</f>
        <v>20000</v>
      </c>
    </row>
    <row r="982" spans="1:5" ht="15.75" thickBot="1">
      <c r="A982" s="127" t="s">
        <v>23</v>
      </c>
      <c r="B982" s="2">
        <f>B981/B980</f>
        <v>40</v>
      </c>
      <c r="C982" s="2">
        <f>C981/C980</f>
        <v>0</v>
      </c>
      <c r="D982" s="2">
        <f>D981/D980</f>
        <v>40</v>
      </c>
      <c r="E982" s="2">
        <f>E981/E980</f>
        <v>40</v>
      </c>
    </row>
    <row r="983" spans="1:5" ht="15.75" thickBot="1">
      <c r="A983" s="127" t="s">
        <v>16</v>
      </c>
      <c r="B983" s="268" t="s">
        <v>22</v>
      </c>
      <c r="C983" s="3">
        <f>C980/B980-1</f>
        <v>0</v>
      </c>
      <c r="D983" s="3">
        <f t="shared" ref="D983:E985" si="31">D980/C980-1</f>
        <v>0</v>
      </c>
      <c r="E983" s="3">
        <f t="shared" si="31"/>
        <v>0</v>
      </c>
    </row>
    <row r="984" spans="1:5" ht="15.75" thickBot="1">
      <c r="A984" s="127" t="s">
        <v>17</v>
      </c>
      <c r="B984" s="268" t="s">
        <v>22</v>
      </c>
      <c r="C984" s="3">
        <f>C981/B981-1</f>
        <v>-1</v>
      </c>
      <c r="D984" s="3" t="e">
        <f t="shared" si="31"/>
        <v>#DIV/0!</v>
      </c>
      <c r="E984" s="3">
        <f t="shared" si="31"/>
        <v>0</v>
      </c>
    </row>
    <row r="985" spans="1:5" ht="15.75" thickBot="1">
      <c r="A985" s="127" t="s">
        <v>18</v>
      </c>
      <c r="B985" s="268" t="s">
        <v>22</v>
      </c>
      <c r="C985" s="3">
        <f>C982/B982-1</f>
        <v>-1</v>
      </c>
      <c r="D985" s="3" t="e">
        <f t="shared" si="31"/>
        <v>#DIV/0!</v>
      </c>
      <c r="E985" s="3">
        <f t="shared" si="31"/>
        <v>0</v>
      </c>
    </row>
    <row r="986" spans="1:5" ht="15.75" thickBot="1">
      <c r="A986" s="413" t="s">
        <v>532</v>
      </c>
      <c r="B986" s="414"/>
      <c r="C986" s="414"/>
      <c r="D986" s="414"/>
      <c r="E986" s="415"/>
    </row>
    <row r="987" spans="1:5" ht="12.75" customHeight="1">
      <c r="A987" s="416"/>
      <c r="B987" s="149">
        <v>2019</v>
      </c>
      <c r="C987" s="149">
        <v>2020</v>
      </c>
      <c r="D987" s="149">
        <v>2021</v>
      </c>
      <c r="E987" s="149">
        <v>2022</v>
      </c>
    </row>
    <row r="988" spans="1:5" ht="9" customHeight="1" thickBot="1">
      <c r="A988" s="417"/>
      <c r="B988" s="11" t="s">
        <v>5</v>
      </c>
      <c r="C988" s="11" t="s">
        <v>6</v>
      </c>
      <c r="D988" s="11" t="s">
        <v>6</v>
      </c>
      <c r="E988" s="11" t="s">
        <v>6</v>
      </c>
    </row>
    <row r="989" spans="1:5" ht="15.75" thickBot="1">
      <c r="A989" s="1" t="s">
        <v>33</v>
      </c>
      <c r="B989" s="4">
        <f>B990+B991+B992+B993</f>
        <v>0</v>
      </c>
      <c r="C989" s="4">
        <f>C990+C991+C992+C993</f>
        <v>0</v>
      </c>
      <c r="D989" s="4">
        <f>D990+D991+D992+D993</f>
        <v>0</v>
      </c>
      <c r="E989" s="4">
        <f>E990+E991+E992+E993</f>
        <v>0</v>
      </c>
    </row>
    <row r="990" spans="1:5" ht="15.75" thickBot="1">
      <c r="A990" s="5" t="s">
        <v>41</v>
      </c>
      <c r="B990" s="4"/>
      <c r="C990" s="4"/>
      <c r="D990" s="4"/>
      <c r="E990" s="4"/>
    </row>
    <row r="991" spans="1:5" ht="15.75" thickBot="1">
      <c r="A991" s="5" t="s">
        <v>46</v>
      </c>
      <c r="B991" s="4"/>
      <c r="C991" s="4"/>
      <c r="D991" s="4"/>
      <c r="E991" s="4"/>
    </row>
    <row r="992" spans="1:5" ht="15.75" thickBot="1">
      <c r="A992" s="5" t="s">
        <v>47</v>
      </c>
      <c r="B992" s="4"/>
      <c r="C992" s="4"/>
      <c r="D992" s="4"/>
      <c r="E992" s="4"/>
    </row>
    <row r="993" spans="1:5" ht="15.75" thickBot="1">
      <c r="A993" s="5" t="s">
        <v>48</v>
      </c>
      <c r="B993" s="4"/>
      <c r="C993" s="4"/>
      <c r="D993" s="4"/>
      <c r="E993" s="4"/>
    </row>
    <row r="994" spans="1:5" ht="15.75" thickBot="1">
      <c r="A994" s="1" t="s">
        <v>34</v>
      </c>
      <c r="B994" s="6">
        <f>B995+B996+B997+B998</f>
        <v>20000</v>
      </c>
      <c r="C994" s="6">
        <f>C995+C996+C997+C998</f>
        <v>0</v>
      </c>
      <c r="D994" s="6">
        <f>D995+D996+D997+D998</f>
        <v>20000</v>
      </c>
      <c r="E994" s="6">
        <f>E995+E996+E997+E998</f>
        <v>20000</v>
      </c>
    </row>
    <row r="995" spans="1:5" ht="15.75" thickBot="1">
      <c r="A995" s="5" t="s">
        <v>41</v>
      </c>
      <c r="B995" s="6">
        <v>20000</v>
      </c>
      <c r="C995" s="6">
        <v>0</v>
      </c>
      <c r="D995" s="6">
        <v>20000</v>
      </c>
      <c r="E995" s="6">
        <v>20000</v>
      </c>
    </row>
    <row r="996" spans="1:5" ht="15.75" thickBot="1">
      <c r="A996" s="5" t="s">
        <v>46</v>
      </c>
      <c r="B996" s="6"/>
      <c r="C996" s="4"/>
      <c r="D996" s="4"/>
      <c r="E996" s="4"/>
    </row>
    <row r="997" spans="1:5" ht="15.75" thickBot="1">
      <c r="A997" s="5" t="s">
        <v>47</v>
      </c>
      <c r="B997" s="6"/>
      <c r="C997" s="4"/>
      <c r="D997" s="4"/>
      <c r="E997" s="4"/>
    </row>
    <row r="998" spans="1:5" ht="15.75" thickBot="1">
      <c r="A998" s="5" t="s">
        <v>48</v>
      </c>
      <c r="B998" s="6"/>
      <c r="C998" s="4"/>
      <c r="D998" s="4"/>
      <c r="E998" s="4"/>
    </row>
    <row r="999" spans="1:5" ht="15.75" thickBot="1">
      <c r="A999" s="26" t="s">
        <v>533</v>
      </c>
      <c r="B999" s="6">
        <f>B989+B994</f>
        <v>20000</v>
      </c>
      <c r="C999" s="6">
        <f>C989+C994</f>
        <v>0</v>
      </c>
      <c r="D999" s="6">
        <f>D989+D994</f>
        <v>20000</v>
      </c>
      <c r="E999" s="6">
        <f>E989+E994</f>
        <v>20000</v>
      </c>
    </row>
    <row r="1000" spans="1:5" ht="68.25" thickBot="1">
      <c r="A1000" s="12" t="s">
        <v>470</v>
      </c>
      <c r="B1000" s="166" t="s">
        <v>400</v>
      </c>
      <c r="C1000" s="155" t="s">
        <v>43</v>
      </c>
      <c r="D1000" s="167" t="s">
        <v>401</v>
      </c>
      <c r="E1000" s="163"/>
    </row>
    <row r="1001" spans="1:5" ht="28.5" customHeight="1" thickBot="1">
      <c r="A1001" s="127" t="s">
        <v>9</v>
      </c>
      <c r="B1001" s="538" t="s">
        <v>400</v>
      </c>
      <c r="C1001" s="539"/>
      <c r="D1001" s="539"/>
      <c r="E1001" s="540"/>
    </row>
    <row r="1002" spans="1:5" ht="15.75" thickBot="1">
      <c r="A1002" s="127" t="s">
        <v>14</v>
      </c>
      <c r="B1002" s="449" t="s">
        <v>529</v>
      </c>
      <c r="C1002" s="450"/>
      <c r="D1002" s="450"/>
      <c r="E1002" s="451"/>
    </row>
    <row r="1003" spans="1:5" ht="12.75" customHeight="1">
      <c r="A1003" s="416"/>
      <c r="B1003" s="149">
        <v>2019</v>
      </c>
      <c r="C1003" s="149">
        <v>2020</v>
      </c>
      <c r="D1003" s="149">
        <v>2021</v>
      </c>
      <c r="E1003" s="149">
        <v>2022</v>
      </c>
    </row>
    <row r="1004" spans="1:5" ht="9" customHeight="1" thickBot="1">
      <c r="A1004" s="417"/>
      <c r="B1004" s="11" t="s">
        <v>5</v>
      </c>
      <c r="C1004" s="11" t="s">
        <v>6</v>
      </c>
      <c r="D1004" s="11" t="s">
        <v>6</v>
      </c>
      <c r="E1004" s="11" t="s">
        <v>6</v>
      </c>
    </row>
    <row r="1005" spans="1:5" ht="15.75" thickBot="1">
      <c r="A1005" s="127" t="s">
        <v>8</v>
      </c>
      <c r="B1005" s="268"/>
      <c r="C1005" s="268">
        <v>1</v>
      </c>
      <c r="D1005" s="268">
        <v>1</v>
      </c>
      <c r="E1005" s="268"/>
    </row>
    <row r="1006" spans="1:5" ht="15.75" thickBot="1">
      <c r="A1006" s="127" t="s">
        <v>15</v>
      </c>
      <c r="B1006" s="2">
        <f>B1024</f>
        <v>0</v>
      </c>
      <c r="C1006" s="2">
        <f>C1024</f>
        <v>10000</v>
      </c>
      <c r="D1006" s="2">
        <f>D1024</f>
        <v>20000</v>
      </c>
      <c r="E1006" s="2">
        <f>E1024</f>
        <v>0</v>
      </c>
    </row>
    <row r="1007" spans="1:5" ht="15.75" thickBot="1">
      <c r="A1007" s="127" t="s">
        <v>23</v>
      </c>
      <c r="B1007" s="2" t="e">
        <f>B1006/B1005</f>
        <v>#DIV/0!</v>
      </c>
      <c r="C1007" s="2">
        <f>C1006/C1005</f>
        <v>10000</v>
      </c>
      <c r="D1007" s="2">
        <f>D1006/D1005</f>
        <v>20000</v>
      </c>
      <c r="E1007" s="2" t="e">
        <f>E1006/E1005</f>
        <v>#DIV/0!</v>
      </c>
    </row>
    <row r="1008" spans="1:5" ht="15.75" thickBot="1">
      <c r="A1008" s="127" t="s">
        <v>16</v>
      </c>
      <c r="B1008" s="268" t="s">
        <v>22</v>
      </c>
      <c r="C1008" s="3" t="e">
        <f>C1005/B1005-1</f>
        <v>#DIV/0!</v>
      </c>
      <c r="D1008" s="3">
        <f t="shared" ref="D1008:E1010" si="32">D1005/C1005-1</f>
        <v>0</v>
      </c>
      <c r="E1008" s="3">
        <f t="shared" si="32"/>
        <v>-1</v>
      </c>
    </row>
    <row r="1009" spans="1:5" ht="15.75" thickBot="1">
      <c r="A1009" s="127" t="s">
        <v>17</v>
      </c>
      <c r="B1009" s="268" t="s">
        <v>22</v>
      </c>
      <c r="C1009" s="3" t="e">
        <f>C1006/B1006-1</f>
        <v>#DIV/0!</v>
      </c>
      <c r="D1009" s="3">
        <f t="shared" si="32"/>
        <v>1</v>
      </c>
      <c r="E1009" s="3">
        <f t="shared" si="32"/>
        <v>-1</v>
      </c>
    </row>
    <row r="1010" spans="1:5" ht="15.75" thickBot="1">
      <c r="A1010" s="127" t="s">
        <v>18</v>
      </c>
      <c r="B1010" s="268" t="s">
        <v>22</v>
      </c>
      <c r="C1010" s="3" t="e">
        <f>C1007/B1007-1</f>
        <v>#DIV/0!</v>
      </c>
      <c r="D1010" s="3">
        <f t="shared" si="32"/>
        <v>1</v>
      </c>
      <c r="E1010" s="3" t="e">
        <f t="shared" si="32"/>
        <v>#DIV/0!</v>
      </c>
    </row>
    <row r="1011" spans="1:5" ht="15.75" thickBot="1">
      <c r="A1011" s="413" t="s">
        <v>534</v>
      </c>
      <c r="B1011" s="414"/>
      <c r="C1011" s="414"/>
      <c r="D1011" s="414"/>
      <c r="E1011" s="415"/>
    </row>
    <row r="1012" spans="1:5" ht="12.75" customHeight="1">
      <c r="A1012" s="416"/>
      <c r="B1012" s="149">
        <v>2018</v>
      </c>
      <c r="C1012" s="149">
        <v>2019</v>
      </c>
      <c r="D1012" s="149">
        <v>2020</v>
      </c>
      <c r="E1012" s="149">
        <v>2021</v>
      </c>
    </row>
    <row r="1013" spans="1:5" ht="9" customHeight="1" thickBot="1">
      <c r="A1013" s="417"/>
      <c r="B1013" s="11" t="s">
        <v>5</v>
      </c>
      <c r="C1013" s="11" t="s">
        <v>6</v>
      </c>
      <c r="D1013" s="11" t="s">
        <v>6</v>
      </c>
      <c r="E1013" s="11" t="s">
        <v>6</v>
      </c>
    </row>
    <row r="1014" spans="1:5" ht="15.75" thickBot="1">
      <c r="A1014" s="1" t="s">
        <v>33</v>
      </c>
      <c r="B1014" s="4">
        <f>B1015+B1016+B1017+B1018</f>
        <v>0</v>
      </c>
      <c r="C1014" s="4">
        <f>C1015+C1016+C1017+C1018</f>
        <v>0</v>
      </c>
      <c r="D1014" s="4">
        <f>D1015+D1016+D1017+D1018</f>
        <v>0</v>
      </c>
      <c r="E1014" s="4">
        <f>E1015+E1016+E1017+E1018</f>
        <v>0</v>
      </c>
    </row>
    <row r="1015" spans="1:5" ht="15.75" thickBot="1">
      <c r="A1015" s="5" t="s">
        <v>41</v>
      </c>
      <c r="B1015" s="4"/>
      <c r="C1015" s="4"/>
      <c r="D1015" s="4"/>
      <c r="E1015" s="4"/>
    </row>
    <row r="1016" spans="1:5" ht="15.75" thickBot="1">
      <c r="A1016" s="5" t="s">
        <v>46</v>
      </c>
      <c r="B1016" s="4"/>
      <c r="C1016" s="4"/>
      <c r="D1016" s="4"/>
      <c r="E1016" s="4"/>
    </row>
    <row r="1017" spans="1:5" ht="15.75" thickBot="1">
      <c r="A1017" s="5" t="s">
        <v>47</v>
      </c>
      <c r="B1017" s="4"/>
      <c r="C1017" s="4"/>
      <c r="D1017" s="4"/>
      <c r="E1017" s="4"/>
    </row>
    <row r="1018" spans="1:5" ht="15.75" thickBot="1">
      <c r="A1018" s="5" t="s">
        <v>48</v>
      </c>
      <c r="B1018" s="4"/>
      <c r="C1018" s="4"/>
      <c r="D1018" s="4"/>
      <c r="E1018" s="4"/>
    </row>
    <row r="1019" spans="1:5" ht="15.75" thickBot="1">
      <c r="A1019" s="1" t="s">
        <v>34</v>
      </c>
      <c r="B1019" s="6">
        <f>B1020+B1021+B1022+B1023</f>
        <v>0</v>
      </c>
      <c r="C1019" s="6">
        <f>C1020+C1021+C1022+C1023</f>
        <v>10000</v>
      </c>
      <c r="D1019" s="6">
        <f>D1020+D1021+D1022+D1023</f>
        <v>20000</v>
      </c>
      <c r="E1019" s="6">
        <f>E1020+E1021+E1022+E1023</f>
        <v>0</v>
      </c>
    </row>
    <row r="1020" spans="1:5" ht="15.75" thickBot="1">
      <c r="A1020" s="5" t="s">
        <v>41</v>
      </c>
      <c r="B1020" s="6">
        <v>0</v>
      </c>
      <c r="C1020" s="4">
        <v>10000</v>
      </c>
      <c r="D1020" s="4">
        <v>20000</v>
      </c>
      <c r="E1020" s="4"/>
    </row>
    <row r="1021" spans="1:5" ht="15.75" thickBot="1">
      <c r="A1021" s="5" t="s">
        <v>46</v>
      </c>
      <c r="B1021" s="6"/>
      <c r="C1021" s="4"/>
      <c r="D1021" s="4"/>
      <c r="E1021" s="4"/>
    </row>
    <row r="1022" spans="1:5" ht="15.75" thickBot="1">
      <c r="A1022" s="5" t="s">
        <v>47</v>
      </c>
      <c r="B1022" s="6"/>
      <c r="C1022" s="4"/>
      <c r="D1022" s="4"/>
      <c r="E1022" s="4"/>
    </row>
    <row r="1023" spans="1:5" ht="15.75" thickBot="1">
      <c r="A1023" s="5" t="s">
        <v>48</v>
      </c>
      <c r="B1023" s="6"/>
      <c r="C1023" s="4"/>
      <c r="D1023" s="4"/>
      <c r="E1023" s="4"/>
    </row>
    <row r="1024" spans="1:5" ht="15.75" thickBot="1">
      <c r="A1024" s="13" t="s">
        <v>402</v>
      </c>
      <c r="B1024" s="6">
        <f>B1014+B1019</f>
        <v>0</v>
      </c>
      <c r="C1024" s="6">
        <f>C1014+C1019</f>
        <v>10000</v>
      </c>
      <c r="D1024" s="6">
        <f>D1014+D1019</f>
        <v>20000</v>
      </c>
      <c r="E1024" s="6">
        <f>E1014+E1019</f>
        <v>0</v>
      </c>
    </row>
    <row r="1025" spans="1:5" ht="25.5" customHeight="1" thickBot="1">
      <c r="A1025" s="164" t="s">
        <v>91</v>
      </c>
      <c r="B1025" s="423"/>
      <c r="C1025" s="418"/>
      <c r="D1025" s="418"/>
      <c r="E1025" s="419"/>
    </row>
    <row r="1026" spans="1:5" ht="45.75" thickBot="1">
      <c r="A1026" s="12" t="s">
        <v>499</v>
      </c>
      <c r="B1026" s="166" t="s">
        <v>535</v>
      </c>
      <c r="C1026" s="155" t="s">
        <v>43</v>
      </c>
      <c r="D1026" s="167"/>
      <c r="E1026" s="163"/>
    </row>
    <row r="1027" spans="1:5" ht="28.5" customHeight="1" thickBot="1">
      <c r="A1027" s="127" t="s">
        <v>9</v>
      </c>
      <c r="B1027" s="538" t="s">
        <v>535</v>
      </c>
      <c r="C1027" s="539"/>
      <c r="D1027" s="539"/>
      <c r="E1027" s="540"/>
    </row>
    <row r="1028" spans="1:5" ht="15.75" thickBot="1">
      <c r="A1028" s="127" t="s">
        <v>14</v>
      </c>
      <c r="B1028" s="425" t="s">
        <v>72</v>
      </c>
      <c r="C1028" s="426"/>
      <c r="D1028" s="426"/>
      <c r="E1028" s="427"/>
    </row>
    <row r="1029" spans="1:5" ht="12.75" customHeight="1">
      <c r="A1029" s="416"/>
      <c r="B1029" s="149">
        <v>2019</v>
      </c>
      <c r="C1029" s="149">
        <v>2020</v>
      </c>
      <c r="D1029" s="149">
        <v>2021</v>
      </c>
      <c r="E1029" s="149">
        <v>2022</v>
      </c>
    </row>
    <row r="1030" spans="1:5" ht="9" customHeight="1" thickBot="1">
      <c r="A1030" s="417"/>
      <c r="B1030" s="11" t="s">
        <v>5</v>
      </c>
      <c r="C1030" s="11" t="s">
        <v>6</v>
      </c>
      <c r="D1030" s="11" t="s">
        <v>6</v>
      </c>
      <c r="E1030" s="11" t="s">
        <v>6</v>
      </c>
    </row>
    <row r="1031" spans="1:5" ht="15.75" thickBot="1">
      <c r="A1031" s="127" t="s">
        <v>8</v>
      </c>
      <c r="B1031" s="268"/>
      <c r="C1031" s="268">
        <v>30</v>
      </c>
      <c r="D1031" s="268">
        <v>0</v>
      </c>
      <c r="E1031" s="268"/>
    </row>
    <row r="1032" spans="1:5" ht="15.75" thickBot="1">
      <c r="A1032" s="127" t="s">
        <v>15</v>
      </c>
      <c r="B1032" s="2">
        <f>B1050</f>
        <v>0</v>
      </c>
      <c r="C1032" s="2">
        <f>C1050</f>
        <v>3000</v>
      </c>
      <c r="D1032" s="2">
        <f>D1050</f>
        <v>0</v>
      </c>
      <c r="E1032" s="2">
        <f>E1050</f>
        <v>0</v>
      </c>
    </row>
    <row r="1033" spans="1:5" ht="15.75" thickBot="1">
      <c r="A1033" s="127" t="s">
        <v>23</v>
      </c>
      <c r="B1033" s="2" t="e">
        <f>B1032/B1031</f>
        <v>#DIV/0!</v>
      </c>
      <c r="C1033" s="2">
        <f>C1032/C1031</f>
        <v>100</v>
      </c>
      <c r="D1033" s="2" t="e">
        <f>D1032/D1031</f>
        <v>#DIV/0!</v>
      </c>
      <c r="E1033" s="2" t="e">
        <f>E1032/E1031</f>
        <v>#DIV/0!</v>
      </c>
    </row>
    <row r="1034" spans="1:5" ht="15.75" thickBot="1">
      <c r="A1034" s="127" t="s">
        <v>16</v>
      </c>
      <c r="B1034" s="268" t="s">
        <v>22</v>
      </c>
      <c r="C1034" s="3" t="e">
        <f>C1031/B1031-1</f>
        <v>#DIV/0!</v>
      </c>
      <c r="D1034" s="3">
        <f t="shared" ref="D1034:E1036" si="33">D1031/C1031-1</f>
        <v>-1</v>
      </c>
      <c r="E1034" s="3" t="e">
        <f t="shared" si="33"/>
        <v>#DIV/0!</v>
      </c>
    </row>
    <row r="1035" spans="1:5" ht="15.75" thickBot="1">
      <c r="A1035" s="127" t="s">
        <v>17</v>
      </c>
      <c r="B1035" s="268" t="s">
        <v>22</v>
      </c>
      <c r="C1035" s="3" t="e">
        <f>C1032/B1032-1</f>
        <v>#DIV/0!</v>
      </c>
      <c r="D1035" s="3">
        <f t="shared" si="33"/>
        <v>-1</v>
      </c>
      <c r="E1035" s="3" t="e">
        <f t="shared" si="33"/>
        <v>#DIV/0!</v>
      </c>
    </row>
    <row r="1036" spans="1:5" ht="15.75" thickBot="1">
      <c r="A1036" s="127" t="s">
        <v>18</v>
      </c>
      <c r="B1036" s="268" t="s">
        <v>22</v>
      </c>
      <c r="C1036" s="3" t="e">
        <f>C1033/B1033-1</f>
        <v>#DIV/0!</v>
      </c>
      <c r="D1036" s="3" t="e">
        <f t="shared" si="33"/>
        <v>#DIV/0!</v>
      </c>
      <c r="E1036" s="3" t="e">
        <f t="shared" si="33"/>
        <v>#DIV/0!</v>
      </c>
    </row>
    <row r="1037" spans="1:5" ht="15.75" thickBot="1">
      <c r="A1037" s="413" t="s">
        <v>536</v>
      </c>
      <c r="B1037" s="414"/>
      <c r="C1037" s="414"/>
      <c r="D1037" s="414"/>
      <c r="E1037" s="415"/>
    </row>
    <row r="1038" spans="1:5" ht="12.75" customHeight="1">
      <c r="A1038" s="416"/>
      <c r="B1038" s="149">
        <v>2018</v>
      </c>
      <c r="C1038" s="149">
        <v>2019</v>
      </c>
      <c r="D1038" s="149">
        <v>2020</v>
      </c>
      <c r="E1038" s="149">
        <v>2021</v>
      </c>
    </row>
    <row r="1039" spans="1:5" ht="9" customHeight="1" thickBot="1">
      <c r="A1039" s="417"/>
      <c r="B1039" s="11" t="s">
        <v>5</v>
      </c>
      <c r="C1039" s="11" t="s">
        <v>6</v>
      </c>
      <c r="D1039" s="11" t="s">
        <v>6</v>
      </c>
      <c r="E1039" s="11" t="s">
        <v>6</v>
      </c>
    </row>
    <row r="1040" spans="1:5" ht="15.75" thickBot="1">
      <c r="A1040" s="1" t="s">
        <v>33</v>
      </c>
      <c r="B1040" s="4">
        <f>B1041+B1042+B1043+B1044</f>
        <v>0</v>
      </c>
      <c r="C1040" s="4">
        <f>C1041+C1042+C1043+C1044</f>
        <v>0</v>
      </c>
      <c r="D1040" s="4">
        <f>D1041+D1042+D1043+D1044</f>
        <v>0</v>
      </c>
      <c r="E1040" s="4">
        <f>E1041+E1042+E1043+E1044</f>
        <v>0</v>
      </c>
    </row>
    <row r="1041" spans="1:5" ht="15.75" thickBot="1">
      <c r="A1041" s="5" t="s">
        <v>41</v>
      </c>
      <c r="B1041" s="4"/>
      <c r="C1041" s="4"/>
      <c r="D1041" s="4"/>
      <c r="E1041" s="4"/>
    </row>
    <row r="1042" spans="1:5" ht="15.75" thickBot="1">
      <c r="A1042" s="5" t="s">
        <v>46</v>
      </c>
      <c r="B1042" s="4"/>
      <c r="C1042" s="4"/>
      <c r="D1042" s="4"/>
      <c r="E1042" s="4"/>
    </row>
    <row r="1043" spans="1:5" ht="15.75" thickBot="1">
      <c r="A1043" s="5" t="s">
        <v>47</v>
      </c>
      <c r="B1043" s="4"/>
      <c r="C1043" s="4"/>
      <c r="D1043" s="4"/>
      <c r="E1043" s="4"/>
    </row>
    <row r="1044" spans="1:5" ht="15.75" thickBot="1">
      <c r="A1044" s="5" t="s">
        <v>48</v>
      </c>
      <c r="B1044" s="4"/>
      <c r="C1044" s="4"/>
      <c r="D1044" s="4"/>
      <c r="E1044" s="4"/>
    </row>
    <row r="1045" spans="1:5" ht="15.75" thickBot="1">
      <c r="A1045" s="1" t="s">
        <v>34</v>
      </c>
      <c r="B1045" s="6">
        <f>B1046+B1047+B1048+B1049</f>
        <v>0</v>
      </c>
      <c r="C1045" s="6">
        <f>C1046+C1047+C1048+C1049</f>
        <v>3000</v>
      </c>
      <c r="D1045" s="6">
        <f>D1046+D1047+D1048+D1049</f>
        <v>0</v>
      </c>
      <c r="E1045" s="6">
        <f>E1046+E1047+E1048+E1049</f>
        <v>0</v>
      </c>
    </row>
    <row r="1046" spans="1:5" ht="15.75" thickBot="1">
      <c r="A1046" s="5" t="s">
        <v>41</v>
      </c>
      <c r="B1046" s="6">
        <v>0</v>
      </c>
      <c r="C1046" s="4">
        <v>3000</v>
      </c>
      <c r="D1046" s="4"/>
      <c r="E1046" s="4"/>
    </row>
    <row r="1047" spans="1:5" ht="15.75" thickBot="1">
      <c r="A1047" s="5" t="s">
        <v>46</v>
      </c>
      <c r="B1047" s="6"/>
      <c r="C1047" s="4"/>
      <c r="D1047" s="4"/>
      <c r="E1047" s="4"/>
    </row>
    <row r="1048" spans="1:5" ht="15.75" thickBot="1">
      <c r="A1048" s="5" t="s">
        <v>47</v>
      </c>
      <c r="B1048" s="6"/>
      <c r="C1048" s="4"/>
      <c r="D1048" s="4"/>
      <c r="E1048" s="4"/>
    </row>
    <row r="1049" spans="1:5" ht="15.75" thickBot="1">
      <c r="A1049" s="5" t="s">
        <v>48</v>
      </c>
      <c r="B1049" s="6"/>
      <c r="C1049" s="4"/>
      <c r="D1049" s="4"/>
      <c r="E1049" s="4"/>
    </row>
    <row r="1050" spans="1:5" ht="15.75" thickBot="1">
      <c r="A1050" s="13" t="s">
        <v>402</v>
      </c>
      <c r="B1050" s="6">
        <f>B1040+B1045</f>
        <v>0</v>
      </c>
      <c r="C1050" s="6">
        <f>C1040+C1045</f>
        <v>3000</v>
      </c>
      <c r="D1050" s="6">
        <f>D1040+D1045</f>
        <v>0</v>
      </c>
      <c r="E1050" s="6">
        <f>E1040+E1045</f>
        <v>0</v>
      </c>
    </row>
    <row r="1051" spans="1:5" ht="34.5" hidden="1" thickBot="1">
      <c r="A1051" s="12" t="s">
        <v>415</v>
      </c>
      <c r="B1051" s="166" t="s">
        <v>403</v>
      </c>
      <c r="C1051" s="155" t="s">
        <v>43</v>
      </c>
      <c r="D1051" s="167" t="s">
        <v>404</v>
      </c>
      <c r="E1051" s="163"/>
    </row>
    <row r="1052" spans="1:5" ht="17.25" hidden="1" customHeight="1">
      <c r="A1052" s="127" t="s">
        <v>9</v>
      </c>
      <c r="B1052" s="458" t="s">
        <v>403</v>
      </c>
      <c r="C1052" s="459"/>
      <c r="D1052" s="459"/>
      <c r="E1052" s="460"/>
    </row>
    <row r="1053" spans="1:5" ht="15.75" hidden="1" thickBot="1">
      <c r="A1053" s="127" t="s">
        <v>14</v>
      </c>
      <c r="B1053" s="425" t="s">
        <v>72</v>
      </c>
      <c r="C1053" s="426"/>
      <c r="D1053" s="426"/>
      <c r="E1053" s="427"/>
    </row>
    <row r="1054" spans="1:5" ht="12.75" hidden="1" customHeight="1">
      <c r="A1054" s="416"/>
      <c r="B1054" s="149">
        <v>2019</v>
      </c>
      <c r="C1054" s="149">
        <v>2020</v>
      </c>
      <c r="D1054" s="149">
        <v>2021</v>
      </c>
      <c r="E1054" s="149">
        <v>2022</v>
      </c>
    </row>
    <row r="1055" spans="1:5" ht="9" hidden="1" customHeight="1">
      <c r="A1055" s="417"/>
      <c r="B1055" s="11" t="s">
        <v>5</v>
      </c>
      <c r="C1055" s="11" t="s">
        <v>6</v>
      </c>
      <c r="D1055" s="11" t="s">
        <v>6</v>
      </c>
      <c r="E1055" s="11" t="s">
        <v>6</v>
      </c>
    </row>
    <row r="1056" spans="1:5" ht="15.75" hidden="1" thickBot="1">
      <c r="A1056" s="127" t="s">
        <v>8</v>
      </c>
      <c r="B1056" s="268">
        <v>50</v>
      </c>
      <c r="C1056" s="127"/>
      <c r="D1056" s="127"/>
      <c r="E1056" s="127"/>
    </row>
    <row r="1057" spans="1:5" ht="15.75" hidden="1" thickBot="1">
      <c r="A1057" s="127" t="s">
        <v>15</v>
      </c>
      <c r="B1057" s="2">
        <f>B1075</f>
        <v>0</v>
      </c>
      <c r="C1057" s="2">
        <f>C1075</f>
        <v>0</v>
      </c>
      <c r="D1057" s="2">
        <f>D1075</f>
        <v>0</v>
      </c>
      <c r="E1057" s="2">
        <f>E1075</f>
        <v>0</v>
      </c>
    </row>
    <row r="1058" spans="1:5" ht="15.75" hidden="1" thickBot="1">
      <c r="A1058" s="127" t="s">
        <v>23</v>
      </c>
      <c r="B1058" s="2">
        <f>B1057/B1056</f>
        <v>0</v>
      </c>
      <c r="C1058" s="2" t="e">
        <f>C1057/C1056</f>
        <v>#DIV/0!</v>
      </c>
      <c r="D1058" s="2" t="e">
        <f>D1057/D1056</f>
        <v>#DIV/0!</v>
      </c>
      <c r="E1058" s="2" t="e">
        <f>E1057/E1056</f>
        <v>#DIV/0!</v>
      </c>
    </row>
    <row r="1059" spans="1:5" ht="15.75" hidden="1" thickBot="1">
      <c r="A1059" s="127" t="s">
        <v>16</v>
      </c>
      <c r="B1059" s="268" t="s">
        <v>22</v>
      </c>
      <c r="C1059" s="3">
        <f>C1056/B1056-1</f>
        <v>-1</v>
      </c>
      <c r="D1059" s="3" t="e">
        <f t="shared" ref="D1059:E1061" si="34">D1056/C1056-1</f>
        <v>#DIV/0!</v>
      </c>
      <c r="E1059" s="3" t="e">
        <f t="shared" si="34"/>
        <v>#DIV/0!</v>
      </c>
    </row>
    <row r="1060" spans="1:5" ht="15.75" hidden="1" thickBot="1">
      <c r="A1060" s="127" t="s">
        <v>17</v>
      </c>
      <c r="B1060" s="268" t="s">
        <v>22</v>
      </c>
      <c r="C1060" s="3" t="e">
        <f>C1057/B1057-1</f>
        <v>#DIV/0!</v>
      </c>
      <c r="D1060" s="3" t="e">
        <f t="shared" si="34"/>
        <v>#DIV/0!</v>
      </c>
      <c r="E1060" s="3" t="e">
        <f t="shared" si="34"/>
        <v>#DIV/0!</v>
      </c>
    </row>
    <row r="1061" spans="1:5" ht="15.75" hidden="1" thickBot="1">
      <c r="A1061" s="127" t="s">
        <v>18</v>
      </c>
      <c r="B1061" s="268" t="s">
        <v>22</v>
      </c>
      <c r="C1061" s="3" t="e">
        <f>C1058/B1058-1</f>
        <v>#DIV/0!</v>
      </c>
      <c r="D1061" s="3" t="e">
        <f t="shared" si="34"/>
        <v>#DIV/0!</v>
      </c>
      <c r="E1061" s="3" t="e">
        <f t="shared" si="34"/>
        <v>#DIV/0!</v>
      </c>
    </row>
    <row r="1062" spans="1:5" ht="15.75" hidden="1" thickBot="1">
      <c r="A1062" s="413" t="s">
        <v>418</v>
      </c>
      <c r="B1062" s="414"/>
      <c r="C1062" s="414"/>
      <c r="D1062" s="414"/>
      <c r="E1062" s="415"/>
    </row>
    <row r="1063" spans="1:5" ht="12.75" hidden="1" customHeight="1">
      <c r="A1063" s="416"/>
      <c r="B1063" s="149">
        <v>2019</v>
      </c>
      <c r="C1063" s="149">
        <v>2020</v>
      </c>
      <c r="D1063" s="149">
        <v>2021</v>
      </c>
      <c r="E1063" s="149">
        <v>2022</v>
      </c>
    </row>
    <row r="1064" spans="1:5" ht="9" hidden="1" customHeight="1">
      <c r="A1064" s="417"/>
      <c r="B1064" s="11" t="s">
        <v>5</v>
      </c>
      <c r="C1064" s="11" t="s">
        <v>6</v>
      </c>
      <c r="D1064" s="11" t="s">
        <v>6</v>
      </c>
      <c r="E1064" s="11" t="s">
        <v>6</v>
      </c>
    </row>
    <row r="1065" spans="1:5" ht="15.75" hidden="1" thickBot="1">
      <c r="A1065" s="1" t="s">
        <v>33</v>
      </c>
      <c r="B1065" s="4">
        <f>B1066+B1067+B1068+B1069</f>
        <v>0</v>
      </c>
      <c r="C1065" s="4">
        <f>C1066+C1067+C1068+C1069</f>
        <v>0</v>
      </c>
      <c r="D1065" s="4">
        <f>D1066+D1067+D1068+D1069</f>
        <v>0</v>
      </c>
      <c r="E1065" s="4">
        <f>E1066+E1067+E1068+E1069</f>
        <v>0</v>
      </c>
    </row>
    <row r="1066" spans="1:5" ht="15.75" hidden="1" thickBot="1">
      <c r="A1066" s="5" t="s">
        <v>41</v>
      </c>
      <c r="B1066" s="4"/>
      <c r="C1066" s="4"/>
      <c r="D1066" s="4"/>
      <c r="E1066" s="4"/>
    </row>
    <row r="1067" spans="1:5" ht="15.75" hidden="1" thickBot="1">
      <c r="A1067" s="5" t="s">
        <v>46</v>
      </c>
      <c r="B1067" s="4"/>
      <c r="C1067" s="4"/>
      <c r="D1067" s="4"/>
      <c r="E1067" s="4"/>
    </row>
    <row r="1068" spans="1:5" ht="15.75" hidden="1" thickBot="1">
      <c r="A1068" s="5" t="s">
        <v>47</v>
      </c>
      <c r="B1068" s="4"/>
      <c r="C1068" s="4"/>
      <c r="D1068" s="4"/>
      <c r="E1068" s="4"/>
    </row>
    <row r="1069" spans="1:5" ht="15.75" hidden="1" thickBot="1">
      <c r="A1069" s="5" t="s">
        <v>48</v>
      </c>
      <c r="B1069" s="4"/>
      <c r="C1069" s="4"/>
      <c r="D1069" s="4"/>
      <c r="E1069" s="4"/>
    </row>
    <row r="1070" spans="1:5" ht="15.75" hidden="1" thickBot="1">
      <c r="A1070" s="1" t="s">
        <v>34</v>
      </c>
      <c r="B1070" s="6">
        <f>B1071+B1072+B1073+B1074</f>
        <v>0</v>
      </c>
      <c r="C1070" s="6">
        <f>C1071+C1072+C1073+C1074</f>
        <v>0</v>
      </c>
      <c r="D1070" s="6">
        <f>D1071+D1072+D1073+D1074</f>
        <v>0</v>
      </c>
      <c r="E1070" s="6">
        <f>E1071+E1072+E1073+E1074</f>
        <v>0</v>
      </c>
    </row>
    <row r="1071" spans="1:5" ht="15.75" hidden="1" thickBot="1">
      <c r="A1071" s="5" t="s">
        <v>41</v>
      </c>
      <c r="B1071" s="6">
        <v>0</v>
      </c>
      <c r="C1071" s="6"/>
      <c r="D1071" s="6"/>
      <c r="E1071" s="6"/>
    </row>
    <row r="1072" spans="1:5" ht="15.75" hidden="1" thickBot="1">
      <c r="A1072" s="5" t="s">
        <v>46</v>
      </c>
      <c r="B1072" s="6"/>
      <c r="C1072" s="6"/>
      <c r="D1072" s="6"/>
      <c r="E1072" s="6"/>
    </row>
    <row r="1073" spans="1:5" ht="15.75" hidden="1" thickBot="1">
      <c r="A1073" s="5" t="s">
        <v>47</v>
      </c>
      <c r="B1073" s="6"/>
      <c r="C1073" s="6"/>
      <c r="D1073" s="6"/>
      <c r="E1073" s="6"/>
    </row>
    <row r="1074" spans="1:5" ht="15.75" hidden="1" thickBot="1">
      <c r="A1074" s="5" t="s">
        <v>48</v>
      </c>
      <c r="B1074" s="6"/>
      <c r="C1074" s="6"/>
      <c r="D1074" s="6"/>
      <c r="E1074" s="6"/>
    </row>
    <row r="1075" spans="1:5" ht="15.75" hidden="1" thickBot="1">
      <c r="A1075" s="13" t="s">
        <v>419</v>
      </c>
      <c r="B1075" s="6">
        <f>B1065+B1070</f>
        <v>0</v>
      </c>
      <c r="C1075" s="6">
        <f>C1065+C1070</f>
        <v>0</v>
      </c>
      <c r="D1075" s="6">
        <f>D1065+D1070</f>
        <v>0</v>
      </c>
      <c r="E1075" s="6">
        <f>E1065+E1070</f>
        <v>0</v>
      </c>
    </row>
    <row r="1076" spans="1:5" ht="25.5" hidden="1" customHeight="1">
      <c r="A1076" s="164" t="s">
        <v>91</v>
      </c>
      <c r="B1076" s="423"/>
      <c r="C1076" s="418"/>
      <c r="D1076" s="418"/>
      <c r="E1076" s="419"/>
    </row>
    <row r="1077" spans="1:5" ht="45.75" hidden="1" thickBot="1">
      <c r="A1077" s="32" t="s">
        <v>423</v>
      </c>
      <c r="B1077" s="166" t="s">
        <v>406</v>
      </c>
      <c r="C1077" s="155" t="s">
        <v>43</v>
      </c>
      <c r="D1077" s="167" t="s">
        <v>407</v>
      </c>
      <c r="E1077" s="163"/>
    </row>
    <row r="1078" spans="1:5" ht="28.5" hidden="1" customHeight="1">
      <c r="A1078" s="127" t="s">
        <v>9</v>
      </c>
      <c r="B1078" s="458" t="s">
        <v>408</v>
      </c>
      <c r="C1078" s="459"/>
      <c r="D1078" s="459"/>
      <c r="E1078" s="460"/>
    </row>
    <row r="1079" spans="1:5" ht="15.75" hidden="1" thickBot="1">
      <c r="A1079" s="127" t="s">
        <v>14</v>
      </c>
      <c r="B1079" s="449" t="s">
        <v>409</v>
      </c>
      <c r="C1079" s="450"/>
      <c r="D1079" s="450"/>
      <c r="E1079" s="451"/>
    </row>
    <row r="1080" spans="1:5" ht="12.75" hidden="1" customHeight="1">
      <c r="A1080" s="416"/>
      <c r="B1080" s="149">
        <v>2019</v>
      </c>
      <c r="C1080" s="149">
        <v>2020</v>
      </c>
      <c r="D1080" s="149">
        <v>2021</v>
      </c>
      <c r="E1080" s="149">
        <v>2022</v>
      </c>
    </row>
    <row r="1081" spans="1:5" ht="9" hidden="1" customHeight="1">
      <c r="A1081" s="417"/>
      <c r="B1081" s="11" t="s">
        <v>5</v>
      </c>
      <c r="C1081" s="11" t="s">
        <v>6</v>
      </c>
      <c r="D1081" s="11" t="s">
        <v>6</v>
      </c>
      <c r="E1081" s="11" t="s">
        <v>6</v>
      </c>
    </row>
    <row r="1082" spans="1:5" ht="15.75" hidden="1" thickBot="1">
      <c r="A1082" s="127" t="s">
        <v>8</v>
      </c>
      <c r="B1082" s="127">
        <v>500</v>
      </c>
      <c r="C1082" s="127"/>
      <c r="D1082" s="127"/>
      <c r="E1082" s="127"/>
    </row>
    <row r="1083" spans="1:5" ht="15.75" hidden="1" thickBot="1">
      <c r="A1083" s="127" t="s">
        <v>15</v>
      </c>
      <c r="B1083" s="2">
        <f>B1101</f>
        <v>0</v>
      </c>
      <c r="C1083" s="2">
        <f>C1101</f>
        <v>0</v>
      </c>
      <c r="D1083" s="2">
        <f>D1101</f>
        <v>0</v>
      </c>
      <c r="E1083" s="2">
        <f>E1101</f>
        <v>0</v>
      </c>
    </row>
    <row r="1084" spans="1:5" ht="15.75" hidden="1" thickBot="1">
      <c r="A1084" s="127" t="s">
        <v>23</v>
      </c>
      <c r="B1084" s="2">
        <f>B1083/B1082</f>
        <v>0</v>
      </c>
      <c r="C1084" s="2" t="e">
        <f>C1083/C1082</f>
        <v>#DIV/0!</v>
      </c>
      <c r="D1084" s="2" t="e">
        <f>D1083/D1082</f>
        <v>#DIV/0!</v>
      </c>
      <c r="E1084" s="2" t="e">
        <f>E1083/E1082</f>
        <v>#DIV/0!</v>
      </c>
    </row>
    <row r="1085" spans="1:5" ht="15.75" hidden="1" thickBot="1">
      <c r="A1085" s="127" t="s">
        <v>16</v>
      </c>
      <c r="B1085" s="268" t="s">
        <v>22</v>
      </c>
      <c r="C1085" s="3">
        <f t="shared" ref="C1085:E1087" si="35">C1082/B1082-1</f>
        <v>-1</v>
      </c>
      <c r="D1085" s="3" t="e">
        <f t="shared" si="35"/>
        <v>#DIV/0!</v>
      </c>
      <c r="E1085" s="3" t="e">
        <f t="shared" si="35"/>
        <v>#DIV/0!</v>
      </c>
    </row>
    <row r="1086" spans="1:5" ht="15.75" hidden="1" thickBot="1">
      <c r="A1086" s="127" t="s">
        <v>17</v>
      </c>
      <c r="B1086" s="268" t="s">
        <v>22</v>
      </c>
      <c r="C1086" s="3" t="e">
        <f t="shared" si="35"/>
        <v>#DIV/0!</v>
      </c>
      <c r="D1086" s="3" t="e">
        <f t="shared" si="35"/>
        <v>#DIV/0!</v>
      </c>
      <c r="E1086" s="3" t="e">
        <f t="shared" si="35"/>
        <v>#DIV/0!</v>
      </c>
    </row>
    <row r="1087" spans="1:5" ht="15.75" hidden="1" thickBot="1">
      <c r="A1087" s="127" t="s">
        <v>18</v>
      </c>
      <c r="B1087" s="268" t="s">
        <v>22</v>
      </c>
      <c r="C1087" s="3" t="e">
        <f t="shared" si="35"/>
        <v>#DIV/0!</v>
      </c>
      <c r="D1087" s="3" t="e">
        <f t="shared" si="35"/>
        <v>#DIV/0!</v>
      </c>
      <c r="E1087" s="3" t="e">
        <f t="shared" si="35"/>
        <v>#DIV/0!</v>
      </c>
    </row>
    <row r="1088" spans="1:5" ht="15.75" hidden="1" thickBot="1">
      <c r="A1088" s="413" t="s">
        <v>457</v>
      </c>
      <c r="B1088" s="414"/>
      <c r="C1088" s="414"/>
      <c r="D1088" s="414"/>
      <c r="E1088" s="415"/>
    </row>
    <row r="1089" spans="1:5" ht="12.75" hidden="1" customHeight="1">
      <c r="A1089" s="416"/>
      <c r="B1089" s="149">
        <v>2019</v>
      </c>
      <c r="C1089" s="149">
        <v>2020</v>
      </c>
      <c r="D1089" s="149">
        <v>2021</v>
      </c>
      <c r="E1089" s="149">
        <v>2022</v>
      </c>
    </row>
    <row r="1090" spans="1:5" ht="9" hidden="1" customHeight="1">
      <c r="A1090" s="417"/>
      <c r="B1090" s="11" t="s">
        <v>5</v>
      </c>
      <c r="C1090" s="11" t="s">
        <v>6</v>
      </c>
      <c r="D1090" s="11" t="s">
        <v>6</v>
      </c>
      <c r="E1090" s="11" t="s">
        <v>6</v>
      </c>
    </row>
    <row r="1091" spans="1:5" ht="15.75" hidden="1" thickBot="1">
      <c r="A1091" s="1" t="s">
        <v>33</v>
      </c>
      <c r="B1091" s="4">
        <f>B1092+B1093+B1094+B1095</f>
        <v>0</v>
      </c>
      <c r="C1091" s="4">
        <f>C1092+C1093+C1094+C1095</f>
        <v>0</v>
      </c>
      <c r="D1091" s="4">
        <f>D1092+D1093+D1094+D1095</f>
        <v>0</v>
      </c>
      <c r="E1091" s="4">
        <f>E1092+E1093+E1094+E1095</f>
        <v>0</v>
      </c>
    </row>
    <row r="1092" spans="1:5" ht="15.75" hidden="1" thickBot="1">
      <c r="A1092" s="5" t="s">
        <v>41</v>
      </c>
      <c r="B1092" s="4">
        <v>0</v>
      </c>
      <c r="C1092" s="4"/>
      <c r="D1092" s="4"/>
      <c r="E1092" s="4"/>
    </row>
    <row r="1093" spans="1:5" ht="15.75" hidden="1" thickBot="1">
      <c r="A1093" s="5" t="s">
        <v>46</v>
      </c>
      <c r="B1093" s="4"/>
      <c r="C1093" s="4"/>
      <c r="D1093" s="4"/>
      <c r="E1093" s="4"/>
    </row>
    <row r="1094" spans="1:5" ht="15.75" hidden="1" thickBot="1">
      <c r="A1094" s="5" t="s">
        <v>47</v>
      </c>
      <c r="B1094" s="4"/>
      <c r="C1094" s="4"/>
      <c r="D1094" s="4"/>
      <c r="E1094" s="4"/>
    </row>
    <row r="1095" spans="1:5" ht="15.75" hidden="1" thickBot="1">
      <c r="A1095" s="5" t="s">
        <v>48</v>
      </c>
      <c r="B1095" s="4"/>
      <c r="C1095" s="4"/>
      <c r="D1095" s="4"/>
      <c r="E1095" s="4"/>
    </row>
    <row r="1096" spans="1:5" ht="15.75" hidden="1" thickBot="1">
      <c r="A1096" s="1" t="s">
        <v>34</v>
      </c>
      <c r="B1096" s="6">
        <f>B1097+B1098+B1099+B1100</f>
        <v>0</v>
      </c>
      <c r="C1096" s="6">
        <f>C1097+C1098+C1099+C1100</f>
        <v>0</v>
      </c>
      <c r="D1096" s="6">
        <f>D1097+D1098+D1099+D1100</f>
        <v>0</v>
      </c>
      <c r="E1096" s="6">
        <f>E1097+E1098+E1099+E1100</f>
        <v>0</v>
      </c>
    </row>
    <row r="1097" spans="1:5" ht="15.75" hidden="1" thickBot="1">
      <c r="A1097" s="5" t="s">
        <v>41</v>
      </c>
      <c r="B1097" s="6"/>
      <c r="C1097" s="6"/>
      <c r="D1097" s="6"/>
      <c r="E1097" s="6"/>
    </row>
    <row r="1098" spans="1:5" ht="15.75" hidden="1" thickBot="1">
      <c r="A1098" s="5" t="s">
        <v>46</v>
      </c>
      <c r="B1098" s="6"/>
      <c r="C1098" s="6"/>
      <c r="D1098" s="6"/>
      <c r="E1098" s="6"/>
    </row>
    <row r="1099" spans="1:5" ht="15.75" hidden="1" thickBot="1">
      <c r="A1099" s="5" t="s">
        <v>47</v>
      </c>
      <c r="B1099" s="6"/>
      <c r="C1099" s="6"/>
      <c r="D1099" s="6"/>
      <c r="E1099" s="6"/>
    </row>
    <row r="1100" spans="1:5" ht="15.75" hidden="1" thickBot="1">
      <c r="A1100" s="5" t="s">
        <v>48</v>
      </c>
      <c r="B1100" s="6"/>
      <c r="C1100" s="6"/>
      <c r="D1100" s="6"/>
      <c r="E1100" s="6"/>
    </row>
    <row r="1101" spans="1:5" ht="15.75" hidden="1" thickBot="1">
      <c r="A1101" s="13" t="s">
        <v>424</v>
      </c>
      <c r="B1101" s="6">
        <f>B1091+B1096</f>
        <v>0</v>
      </c>
      <c r="C1101" s="6">
        <f>C1091+C1096</f>
        <v>0</v>
      </c>
      <c r="D1101" s="6">
        <f>D1091+D1096</f>
        <v>0</v>
      </c>
      <c r="E1101" s="6">
        <f>E1091+E1096</f>
        <v>0</v>
      </c>
    </row>
    <row r="1102" spans="1:5" ht="45.75" thickBot="1">
      <c r="A1102" s="12" t="s">
        <v>500</v>
      </c>
      <c r="B1102" s="166" t="s">
        <v>412</v>
      </c>
      <c r="C1102" s="155" t="s">
        <v>43</v>
      </c>
      <c r="D1102" s="167" t="s">
        <v>413</v>
      </c>
      <c r="E1102" s="163"/>
    </row>
    <row r="1103" spans="1:5" ht="28.5" customHeight="1" thickBot="1">
      <c r="A1103" s="127" t="s">
        <v>9</v>
      </c>
      <c r="B1103" s="538" t="s">
        <v>412</v>
      </c>
      <c r="C1103" s="539"/>
      <c r="D1103" s="539"/>
      <c r="E1103" s="540"/>
    </row>
    <row r="1104" spans="1:5" ht="15.75" thickBot="1">
      <c r="A1104" s="127" t="s">
        <v>14</v>
      </c>
      <c r="B1104" s="425" t="s">
        <v>90</v>
      </c>
      <c r="C1104" s="426"/>
      <c r="D1104" s="426"/>
      <c r="E1104" s="427"/>
    </row>
    <row r="1105" spans="1:5" ht="12.75" customHeight="1">
      <c r="A1105" s="416"/>
      <c r="B1105" s="149">
        <v>2019</v>
      </c>
      <c r="C1105" s="149">
        <v>2020</v>
      </c>
      <c r="D1105" s="149">
        <v>2021</v>
      </c>
      <c r="E1105" s="149">
        <v>2022</v>
      </c>
    </row>
    <row r="1106" spans="1:5" ht="9" customHeight="1" thickBot="1">
      <c r="A1106" s="417"/>
      <c r="B1106" s="11" t="s">
        <v>5</v>
      </c>
      <c r="C1106" s="11" t="s">
        <v>6</v>
      </c>
      <c r="D1106" s="11" t="s">
        <v>6</v>
      </c>
      <c r="E1106" s="11" t="s">
        <v>6</v>
      </c>
    </row>
    <row r="1107" spans="1:5" ht="15.75" thickBot="1">
      <c r="A1107" s="127" t="s">
        <v>8</v>
      </c>
      <c r="B1107" s="127">
        <v>1500</v>
      </c>
      <c r="C1107" s="127">
        <v>1500</v>
      </c>
      <c r="D1107" s="127">
        <v>1500</v>
      </c>
      <c r="E1107" s="127">
        <v>1500</v>
      </c>
    </row>
    <row r="1108" spans="1:5" ht="15.75" thickBot="1">
      <c r="A1108" s="127" t="s">
        <v>15</v>
      </c>
      <c r="B1108" s="2">
        <f>B1126</f>
        <v>0</v>
      </c>
      <c r="C1108" s="2">
        <v>50000</v>
      </c>
      <c r="D1108" s="2">
        <v>20000</v>
      </c>
      <c r="E1108" s="2">
        <v>10000</v>
      </c>
    </row>
    <row r="1109" spans="1:5" ht="15.75" thickBot="1">
      <c r="A1109" s="127" t="s">
        <v>23</v>
      </c>
      <c r="B1109" s="2">
        <f>B1108/B1107</f>
        <v>0</v>
      </c>
      <c r="C1109" s="2">
        <f>C1108/C1107</f>
        <v>33.333333333333336</v>
      </c>
      <c r="D1109" s="2">
        <f>D1108/D1107</f>
        <v>13.333333333333334</v>
      </c>
      <c r="E1109" s="2">
        <f>E1108/E1107</f>
        <v>6.666666666666667</v>
      </c>
    </row>
    <row r="1110" spans="1:5" ht="15.75" thickBot="1">
      <c r="A1110" s="127" t="s">
        <v>16</v>
      </c>
      <c r="B1110" s="268" t="s">
        <v>22</v>
      </c>
      <c r="C1110" s="3">
        <f t="shared" ref="C1110:E1112" si="36">C1107/B1107-1</f>
        <v>0</v>
      </c>
      <c r="D1110" s="3">
        <f t="shared" si="36"/>
        <v>0</v>
      </c>
      <c r="E1110" s="3">
        <f t="shared" si="36"/>
        <v>0</v>
      </c>
    </row>
    <row r="1111" spans="1:5" ht="15.75" thickBot="1">
      <c r="A1111" s="127" t="s">
        <v>17</v>
      </c>
      <c r="B1111" s="268" t="s">
        <v>22</v>
      </c>
      <c r="C1111" s="3" t="e">
        <f t="shared" si="36"/>
        <v>#DIV/0!</v>
      </c>
      <c r="D1111" s="3">
        <f t="shared" si="36"/>
        <v>-0.6</v>
      </c>
      <c r="E1111" s="3">
        <f t="shared" si="36"/>
        <v>-0.5</v>
      </c>
    </row>
    <row r="1112" spans="1:5" ht="15.75" thickBot="1">
      <c r="A1112" s="127" t="s">
        <v>18</v>
      </c>
      <c r="B1112" s="268" t="s">
        <v>22</v>
      </c>
      <c r="C1112" s="3" t="e">
        <f t="shared" si="36"/>
        <v>#DIV/0!</v>
      </c>
      <c r="D1112" s="3">
        <f t="shared" si="36"/>
        <v>-0.60000000000000009</v>
      </c>
      <c r="E1112" s="3">
        <f t="shared" si="36"/>
        <v>-0.5</v>
      </c>
    </row>
    <row r="1113" spans="1:5" ht="15.75" thickBot="1">
      <c r="A1113" s="413" t="s">
        <v>537</v>
      </c>
      <c r="B1113" s="414"/>
      <c r="C1113" s="414"/>
      <c r="D1113" s="414"/>
      <c r="E1113" s="415"/>
    </row>
    <row r="1114" spans="1:5" ht="12.75" customHeight="1">
      <c r="A1114" s="416"/>
      <c r="B1114" s="149">
        <v>2019</v>
      </c>
      <c r="C1114" s="149">
        <v>2020</v>
      </c>
      <c r="D1114" s="149">
        <v>2021</v>
      </c>
      <c r="E1114" s="149">
        <v>2022</v>
      </c>
    </row>
    <row r="1115" spans="1:5" ht="9" customHeight="1" thickBot="1">
      <c r="A1115" s="417"/>
      <c r="B1115" s="11" t="s">
        <v>5</v>
      </c>
      <c r="C1115" s="11" t="s">
        <v>6</v>
      </c>
      <c r="D1115" s="11" t="s">
        <v>6</v>
      </c>
      <c r="E1115" s="11" t="s">
        <v>6</v>
      </c>
    </row>
    <row r="1116" spans="1:5" ht="15.75" thickBot="1">
      <c r="A1116" s="1" t="s">
        <v>33</v>
      </c>
      <c r="B1116" s="4">
        <f>B1117+B1118+B1119+B1120</f>
        <v>0</v>
      </c>
      <c r="C1116" s="4">
        <f>C1117+C1118+C1119+C1120</f>
        <v>0</v>
      </c>
      <c r="D1116" s="4">
        <f>D1117+D1118+D1119+D1120</f>
        <v>0</v>
      </c>
      <c r="E1116" s="4">
        <f>E1117+E1118+E1119+E1120</f>
        <v>0</v>
      </c>
    </row>
    <row r="1117" spans="1:5" ht="15.75" thickBot="1">
      <c r="A1117" s="5" t="s">
        <v>41</v>
      </c>
      <c r="B1117" s="4">
        <v>0</v>
      </c>
      <c r="C1117" s="4">
        <v>0</v>
      </c>
      <c r="D1117" s="4"/>
      <c r="E1117" s="4"/>
    </row>
    <row r="1118" spans="1:5" ht="15.75" thickBot="1">
      <c r="A1118" s="5" t="s">
        <v>46</v>
      </c>
      <c r="B1118" s="4"/>
      <c r="C1118" s="4"/>
      <c r="D1118" s="4"/>
      <c r="E1118" s="4"/>
    </row>
    <row r="1119" spans="1:5" ht="15.75" thickBot="1">
      <c r="A1119" s="5" t="s">
        <v>47</v>
      </c>
      <c r="B1119" s="4"/>
      <c r="C1119" s="4"/>
      <c r="D1119" s="4"/>
      <c r="E1119" s="4"/>
    </row>
    <row r="1120" spans="1:5" ht="15.75" thickBot="1">
      <c r="A1120" s="5" t="s">
        <v>48</v>
      </c>
      <c r="B1120" s="4"/>
      <c r="C1120" s="4"/>
      <c r="D1120" s="4"/>
      <c r="E1120" s="4"/>
    </row>
    <row r="1121" spans="1:5" ht="15.75" thickBot="1">
      <c r="A1121" s="1" t="s">
        <v>34</v>
      </c>
      <c r="B1121" s="6">
        <f>B1122+B1123+B1124+B1125</f>
        <v>0</v>
      </c>
      <c r="C1121" s="6">
        <f>C1122+C1123+C1124+C1125</f>
        <v>0</v>
      </c>
      <c r="D1121" s="6">
        <f>D1122+D1123+D1124+D1125</f>
        <v>0</v>
      </c>
      <c r="E1121" s="6">
        <f>E1122+E1123+E1124+E1125</f>
        <v>0</v>
      </c>
    </row>
    <row r="1122" spans="1:5" ht="15.75" thickBot="1">
      <c r="A1122" s="5" t="s">
        <v>41</v>
      </c>
      <c r="B1122" s="6"/>
      <c r="C1122" s="6"/>
      <c r="D1122" s="6"/>
      <c r="E1122" s="6"/>
    </row>
    <row r="1123" spans="1:5" ht="15.75" thickBot="1">
      <c r="A1123" s="5" t="s">
        <v>46</v>
      </c>
      <c r="B1123" s="6"/>
      <c r="C1123" s="6"/>
      <c r="D1123" s="6"/>
      <c r="E1123" s="6"/>
    </row>
    <row r="1124" spans="1:5" ht="15.75" thickBot="1">
      <c r="A1124" s="5" t="s">
        <v>47</v>
      </c>
      <c r="B1124" s="6"/>
      <c r="C1124" s="6"/>
      <c r="D1124" s="6"/>
      <c r="E1124" s="6"/>
    </row>
    <row r="1125" spans="1:5" ht="15.75" thickBot="1">
      <c r="A1125" s="5" t="s">
        <v>48</v>
      </c>
      <c r="B1125" s="6"/>
      <c r="C1125" s="6"/>
      <c r="D1125" s="6"/>
      <c r="E1125" s="6"/>
    </row>
    <row r="1126" spans="1:5" ht="15.75" thickBot="1">
      <c r="A1126" s="13" t="s">
        <v>501</v>
      </c>
      <c r="B1126" s="6">
        <f>B1116+B1121</f>
        <v>0</v>
      </c>
      <c r="C1126" s="6">
        <f>C1116+C1121</f>
        <v>0</v>
      </c>
      <c r="D1126" s="6">
        <f>D1116+D1121</f>
        <v>0</v>
      </c>
      <c r="E1126" s="6">
        <f>E1116+E1121</f>
        <v>0</v>
      </c>
    </row>
    <row r="1127" spans="1:5" ht="34.5" thickBot="1">
      <c r="A1127" s="12" t="s">
        <v>502</v>
      </c>
      <c r="B1127" s="166" t="s">
        <v>416</v>
      </c>
      <c r="C1127" s="155" t="s">
        <v>43</v>
      </c>
      <c r="D1127" s="167" t="s">
        <v>417</v>
      </c>
      <c r="E1127" s="163"/>
    </row>
    <row r="1128" spans="1:5" ht="28.5" customHeight="1" thickBot="1">
      <c r="A1128" s="127" t="s">
        <v>9</v>
      </c>
      <c r="B1128" s="458" t="s">
        <v>416</v>
      </c>
      <c r="C1128" s="459"/>
      <c r="D1128" s="459"/>
      <c r="E1128" s="460"/>
    </row>
    <row r="1129" spans="1:5" ht="15.75" thickBot="1">
      <c r="A1129" s="127" t="s">
        <v>14</v>
      </c>
      <c r="B1129" s="449" t="s">
        <v>90</v>
      </c>
      <c r="C1129" s="450"/>
      <c r="D1129" s="450"/>
      <c r="E1129" s="451"/>
    </row>
    <row r="1130" spans="1:5" ht="12.75" customHeight="1">
      <c r="A1130" s="416"/>
      <c r="B1130" s="149">
        <v>2019</v>
      </c>
      <c r="C1130" s="149">
        <v>2020</v>
      </c>
      <c r="D1130" s="149">
        <v>2021</v>
      </c>
      <c r="E1130" s="149">
        <v>2022</v>
      </c>
    </row>
    <row r="1131" spans="1:5" ht="9" customHeight="1" thickBot="1">
      <c r="A1131" s="417"/>
      <c r="B1131" s="11" t="s">
        <v>5</v>
      </c>
      <c r="C1131" s="11" t="s">
        <v>6</v>
      </c>
      <c r="D1131" s="11" t="s">
        <v>6</v>
      </c>
      <c r="E1131" s="11" t="s">
        <v>6</v>
      </c>
    </row>
    <row r="1132" spans="1:5" ht="15.75" thickBot="1">
      <c r="A1132" s="127" t="s">
        <v>8</v>
      </c>
      <c r="B1132" s="233">
        <v>1000</v>
      </c>
      <c r="C1132" s="127"/>
      <c r="D1132" s="127"/>
      <c r="E1132" s="127"/>
    </row>
    <row r="1133" spans="1:5" ht="15.75" thickBot="1">
      <c r="A1133" s="127" t="s">
        <v>15</v>
      </c>
      <c r="B1133" s="2">
        <f>B1151</f>
        <v>33500</v>
      </c>
      <c r="C1133" s="2">
        <f>C1151</f>
        <v>0</v>
      </c>
      <c r="D1133" s="2">
        <f>D1151</f>
        <v>0</v>
      </c>
      <c r="E1133" s="2">
        <f>E1151</f>
        <v>0</v>
      </c>
    </row>
    <row r="1134" spans="1:5" ht="15.75" thickBot="1">
      <c r="A1134" s="127" t="s">
        <v>23</v>
      </c>
      <c r="B1134" s="2">
        <f>B1133/B1132</f>
        <v>33.5</v>
      </c>
      <c r="C1134" s="2" t="e">
        <f>C1133/C1132</f>
        <v>#DIV/0!</v>
      </c>
      <c r="D1134" s="2" t="e">
        <f>D1133/D1132</f>
        <v>#DIV/0!</v>
      </c>
      <c r="E1134" s="2" t="e">
        <f>E1133/E1132</f>
        <v>#DIV/0!</v>
      </c>
    </row>
    <row r="1135" spans="1:5" ht="15.75" thickBot="1">
      <c r="A1135" s="127" t="s">
        <v>16</v>
      </c>
      <c r="B1135" s="268" t="s">
        <v>22</v>
      </c>
      <c r="C1135" s="3">
        <f t="shared" ref="C1135:E1137" si="37">C1132/B1132-1</f>
        <v>-1</v>
      </c>
      <c r="D1135" s="3" t="e">
        <f t="shared" si="37"/>
        <v>#DIV/0!</v>
      </c>
      <c r="E1135" s="3" t="e">
        <f t="shared" si="37"/>
        <v>#DIV/0!</v>
      </c>
    </row>
    <row r="1136" spans="1:5" ht="15.75" thickBot="1">
      <c r="A1136" s="127" t="s">
        <v>17</v>
      </c>
      <c r="B1136" s="268" t="s">
        <v>22</v>
      </c>
      <c r="C1136" s="3">
        <f t="shared" si="37"/>
        <v>-1</v>
      </c>
      <c r="D1136" s="3" t="e">
        <f t="shared" si="37"/>
        <v>#DIV/0!</v>
      </c>
      <c r="E1136" s="3" t="e">
        <f t="shared" si="37"/>
        <v>#DIV/0!</v>
      </c>
    </row>
    <row r="1137" spans="1:5" ht="15.75" thickBot="1">
      <c r="A1137" s="127" t="s">
        <v>18</v>
      </c>
      <c r="B1137" s="268" t="s">
        <v>22</v>
      </c>
      <c r="C1137" s="3" t="e">
        <f t="shared" si="37"/>
        <v>#DIV/0!</v>
      </c>
      <c r="D1137" s="3" t="e">
        <f t="shared" si="37"/>
        <v>#DIV/0!</v>
      </c>
      <c r="E1137" s="3" t="e">
        <f t="shared" si="37"/>
        <v>#DIV/0!</v>
      </c>
    </row>
    <row r="1138" spans="1:5" ht="15.75" thickBot="1">
      <c r="A1138" s="413" t="s">
        <v>538</v>
      </c>
      <c r="B1138" s="414"/>
      <c r="C1138" s="414"/>
      <c r="D1138" s="414"/>
      <c r="E1138" s="415"/>
    </row>
    <row r="1139" spans="1:5" ht="12.75" customHeight="1">
      <c r="A1139" s="416"/>
      <c r="B1139" s="149">
        <v>2019</v>
      </c>
      <c r="C1139" s="149">
        <v>2020</v>
      </c>
      <c r="D1139" s="149">
        <v>2021</v>
      </c>
      <c r="E1139" s="149">
        <v>2022</v>
      </c>
    </row>
    <row r="1140" spans="1:5" ht="9" customHeight="1" thickBot="1">
      <c r="A1140" s="417"/>
      <c r="B1140" s="11" t="s">
        <v>5</v>
      </c>
      <c r="C1140" s="11" t="s">
        <v>6</v>
      </c>
      <c r="D1140" s="11" t="s">
        <v>6</v>
      </c>
      <c r="E1140" s="11" t="s">
        <v>6</v>
      </c>
    </row>
    <row r="1141" spans="1:5" ht="15.75" thickBot="1">
      <c r="A1141" s="1" t="s">
        <v>33</v>
      </c>
      <c r="B1141" s="4">
        <f>B1142+B1143+B1144+B1145</f>
        <v>0</v>
      </c>
      <c r="C1141" s="4">
        <f>C1142+C1143+C1144+C1145</f>
        <v>0</v>
      </c>
      <c r="D1141" s="4">
        <f>D1142+D1143+D1144+D1145</f>
        <v>0</v>
      </c>
      <c r="E1141" s="4">
        <f>E1142+E1143+E1144+E1145</f>
        <v>0</v>
      </c>
    </row>
    <row r="1142" spans="1:5" ht="15.75" thickBot="1">
      <c r="A1142" s="5" t="s">
        <v>41</v>
      </c>
      <c r="B1142" s="4"/>
      <c r="C1142" s="4"/>
      <c r="D1142" s="4"/>
      <c r="E1142" s="4"/>
    </row>
    <row r="1143" spans="1:5" ht="15.75" thickBot="1">
      <c r="A1143" s="5" t="s">
        <v>46</v>
      </c>
      <c r="B1143" s="4"/>
      <c r="C1143" s="4"/>
      <c r="D1143" s="4"/>
      <c r="E1143" s="4"/>
    </row>
    <row r="1144" spans="1:5" ht="15.75" thickBot="1">
      <c r="A1144" s="5" t="s">
        <v>47</v>
      </c>
      <c r="B1144" s="4"/>
      <c r="C1144" s="4"/>
      <c r="D1144" s="4"/>
      <c r="E1144" s="4"/>
    </row>
    <row r="1145" spans="1:5" ht="15.75" thickBot="1">
      <c r="A1145" s="5" t="s">
        <v>48</v>
      </c>
      <c r="B1145" s="4"/>
      <c r="C1145" s="4"/>
      <c r="D1145" s="4"/>
      <c r="E1145" s="4"/>
    </row>
    <row r="1146" spans="1:5" ht="15.75" thickBot="1">
      <c r="A1146" s="1" t="s">
        <v>34</v>
      </c>
      <c r="B1146" s="6">
        <f>B1147+B1148+B1149+B1150</f>
        <v>33500</v>
      </c>
      <c r="C1146" s="6">
        <f>C1147+C1148+C1149+C1150</f>
        <v>0</v>
      </c>
      <c r="D1146" s="6">
        <f>D1147+D1148+D1149+D1150</f>
        <v>0</v>
      </c>
      <c r="E1146" s="6">
        <f>E1147+E1148+E1149+E1150</f>
        <v>0</v>
      </c>
    </row>
    <row r="1147" spans="1:5" ht="15.75" thickBot="1">
      <c r="A1147" s="5" t="s">
        <v>41</v>
      </c>
      <c r="B1147" s="6">
        <v>33500</v>
      </c>
      <c r="C1147" s="6"/>
      <c r="D1147" s="6"/>
      <c r="E1147" s="6"/>
    </row>
    <row r="1148" spans="1:5" ht="15.75" thickBot="1">
      <c r="A1148" s="5" t="s">
        <v>46</v>
      </c>
      <c r="B1148" s="6"/>
      <c r="C1148" s="6"/>
      <c r="D1148" s="6"/>
      <c r="E1148" s="6"/>
    </row>
    <row r="1149" spans="1:5" ht="15.75" thickBot="1">
      <c r="A1149" s="5" t="s">
        <v>47</v>
      </c>
      <c r="B1149" s="6"/>
      <c r="C1149" s="6"/>
      <c r="D1149" s="6"/>
      <c r="E1149" s="6"/>
    </row>
    <row r="1150" spans="1:5" ht="15.75" thickBot="1">
      <c r="A1150" s="5" t="s">
        <v>48</v>
      </c>
      <c r="B1150" s="6"/>
      <c r="C1150" s="6"/>
      <c r="D1150" s="6"/>
      <c r="E1150" s="6"/>
    </row>
    <row r="1151" spans="1:5" ht="15.75" thickBot="1">
      <c r="A1151" s="13" t="s">
        <v>542</v>
      </c>
      <c r="B1151" s="6">
        <f>B1141+B1146</f>
        <v>33500</v>
      </c>
      <c r="C1151" s="6">
        <f>C1141+C1146</f>
        <v>0</v>
      </c>
      <c r="D1151" s="6">
        <f>D1141+D1146</f>
        <v>0</v>
      </c>
      <c r="E1151" s="6">
        <f>E1141+E1146</f>
        <v>0</v>
      </c>
    </row>
    <row r="1152" spans="1:5" ht="34.5" thickBot="1">
      <c r="A1152" s="32" t="s">
        <v>503</v>
      </c>
      <c r="B1152" s="166" t="s">
        <v>464</v>
      </c>
      <c r="C1152" s="155" t="s">
        <v>43</v>
      </c>
      <c r="D1152" s="167"/>
      <c r="E1152" s="163" t="s">
        <v>465</v>
      </c>
    </row>
    <row r="1153" spans="1:5" ht="28.5" customHeight="1" thickBot="1">
      <c r="A1153" s="127" t="s">
        <v>9</v>
      </c>
      <c r="B1153" s="458" t="s">
        <v>464</v>
      </c>
      <c r="C1153" s="459"/>
      <c r="D1153" s="459"/>
      <c r="E1153" s="460"/>
    </row>
    <row r="1154" spans="1:5" ht="15.75" thickBot="1">
      <c r="A1154" s="127" t="s">
        <v>14</v>
      </c>
      <c r="B1154" s="425" t="s">
        <v>90</v>
      </c>
      <c r="C1154" s="426"/>
      <c r="D1154" s="426"/>
      <c r="E1154" s="427"/>
    </row>
    <row r="1155" spans="1:5" ht="12.75" customHeight="1">
      <c r="A1155" s="416"/>
      <c r="B1155" s="149">
        <v>2019</v>
      </c>
      <c r="C1155" s="149">
        <v>2020</v>
      </c>
      <c r="D1155" s="149">
        <v>2021</v>
      </c>
      <c r="E1155" s="149">
        <v>2022</v>
      </c>
    </row>
    <row r="1156" spans="1:5" ht="9" customHeight="1" thickBot="1">
      <c r="A1156" s="417"/>
      <c r="B1156" s="11" t="s">
        <v>5</v>
      </c>
      <c r="C1156" s="11" t="s">
        <v>6</v>
      </c>
      <c r="D1156" s="11" t="s">
        <v>6</v>
      </c>
      <c r="E1156" s="11" t="s">
        <v>6</v>
      </c>
    </row>
    <row r="1157" spans="1:5" ht="15.75" thickBot="1">
      <c r="A1157" s="127" t="s">
        <v>8</v>
      </c>
      <c r="B1157" s="233">
        <v>0</v>
      </c>
      <c r="C1157" s="127">
        <v>250</v>
      </c>
      <c r="D1157" s="127"/>
      <c r="E1157" s="127"/>
    </row>
    <row r="1158" spans="1:5" ht="15.75" thickBot="1">
      <c r="A1158" s="127" t="s">
        <v>15</v>
      </c>
      <c r="B1158" s="2">
        <f>B1176</f>
        <v>2348</v>
      </c>
      <c r="C1158" s="2">
        <f>C1176</f>
        <v>1517</v>
      </c>
      <c r="D1158" s="2">
        <f>D1176</f>
        <v>0</v>
      </c>
      <c r="E1158" s="2">
        <f>E1176</f>
        <v>0</v>
      </c>
    </row>
    <row r="1159" spans="1:5" ht="15.75" thickBot="1">
      <c r="A1159" s="127" t="s">
        <v>23</v>
      </c>
      <c r="B1159" s="2" t="e">
        <f>B1158/B1157</f>
        <v>#DIV/0!</v>
      </c>
      <c r="C1159" s="2">
        <f>C1158/C1157</f>
        <v>6.0679999999999996</v>
      </c>
      <c r="D1159" s="2" t="e">
        <f>D1158/D1157</f>
        <v>#DIV/0!</v>
      </c>
      <c r="E1159" s="2" t="e">
        <f>E1158/E1157</f>
        <v>#DIV/0!</v>
      </c>
    </row>
    <row r="1160" spans="1:5" ht="15.75" thickBot="1">
      <c r="A1160" s="127" t="s">
        <v>16</v>
      </c>
      <c r="B1160" s="268" t="s">
        <v>22</v>
      </c>
      <c r="C1160" s="3" t="e">
        <f t="shared" ref="C1160:E1162" si="38">C1157/B1157-1</f>
        <v>#DIV/0!</v>
      </c>
      <c r="D1160" s="3">
        <f t="shared" si="38"/>
        <v>-1</v>
      </c>
      <c r="E1160" s="3" t="e">
        <f t="shared" si="38"/>
        <v>#DIV/0!</v>
      </c>
    </row>
    <row r="1161" spans="1:5" ht="15.75" thickBot="1">
      <c r="A1161" s="127" t="s">
        <v>17</v>
      </c>
      <c r="B1161" s="268" t="s">
        <v>22</v>
      </c>
      <c r="C1161" s="3">
        <f t="shared" si="38"/>
        <v>-0.35391822827938668</v>
      </c>
      <c r="D1161" s="3">
        <f t="shared" si="38"/>
        <v>-1</v>
      </c>
      <c r="E1161" s="3" t="e">
        <f t="shared" si="38"/>
        <v>#DIV/0!</v>
      </c>
    </row>
    <row r="1162" spans="1:5" ht="15.75" thickBot="1">
      <c r="A1162" s="127" t="s">
        <v>18</v>
      </c>
      <c r="B1162" s="268" t="s">
        <v>22</v>
      </c>
      <c r="C1162" s="3" t="e">
        <f t="shared" si="38"/>
        <v>#DIV/0!</v>
      </c>
      <c r="D1162" s="3" t="e">
        <f t="shared" si="38"/>
        <v>#DIV/0!</v>
      </c>
      <c r="E1162" s="3" t="e">
        <f t="shared" si="38"/>
        <v>#DIV/0!</v>
      </c>
    </row>
    <row r="1163" spans="1:5" ht="15.75" thickBot="1">
      <c r="A1163" s="413" t="s">
        <v>539</v>
      </c>
      <c r="B1163" s="414"/>
      <c r="C1163" s="414"/>
      <c r="D1163" s="414"/>
      <c r="E1163" s="415"/>
    </row>
    <row r="1164" spans="1:5" ht="12.75" customHeight="1">
      <c r="A1164" s="416"/>
      <c r="B1164" s="149">
        <v>2019</v>
      </c>
      <c r="C1164" s="149">
        <v>2020</v>
      </c>
      <c r="D1164" s="149">
        <v>2021</v>
      </c>
      <c r="E1164" s="149">
        <v>2022</v>
      </c>
    </row>
    <row r="1165" spans="1:5" ht="9" customHeight="1" thickBot="1">
      <c r="A1165" s="417"/>
      <c r="B1165" s="11" t="s">
        <v>5</v>
      </c>
      <c r="C1165" s="11" t="s">
        <v>6</v>
      </c>
      <c r="D1165" s="11" t="s">
        <v>6</v>
      </c>
      <c r="E1165" s="11" t="s">
        <v>6</v>
      </c>
    </row>
    <row r="1166" spans="1:5" ht="15.75" thickBot="1">
      <c r="A1166" s="1" t="s">
        <v>33</v>
      </c>
      <c r="B1166" s="4">
        <f>B1167+B1168+B1169+B1170</f>
        <v>0</v>
      </c>
      <c r="C1166" s="4">
        <f>C1167+C1168+C1169+C1170</f>
        <v>0</v>
      </c>
      <c r="D1166" s="4">
        <f>D1167+D1168+D1169+D1170</f>
        <v>0</v>
      </c>
      <c r="E1166" s="4">
        <f>E1167+E1168+E1169+E1170</f>
        <v>0</v>
      </c>
    </row>
    <row r="1167" spans="1:5" ht="15.75" thickBot="1">
      <c r="A1167" s="5" t="s">
        <v>41</v>
      </c>
      <c r="B1167" s="4"/>
      <c r="C1167" s="4"/>
      <c r="D1167" s="4"/>
      <c r="E1167" s="4"/>
    </row>
    <row r="1168" spans="1:5" ht="15.75" thickBot="1">
      <c r="A1168" s="5" t="s">
        <v>46</v>
      </c>
      <c r="B1168" s="4"/>
      <c r="C1168" s="4"/>
      <c r="D1168" s="4"/>
      <c r="E1168" s="4"/>
    </row>
    <row r="1169" spans="1:5" ht="15.75" thickBot="1">
      <c r="A1169" s="5" t="s">
        <v>47</v>
      </c>
      <c r="B1169" s="4"/>
      <c r="C1169" s="4"/>
      <c r="D1169" s="4"/>
      <c r="E1169" s="4"/>
    </row>
    <row r="1170" spans="1:5" ht="15.75" thickBot="1">
      <c r="A1170" s="5" t="s">
        <v>48</v>
      </c>
      <c r="B1170" s="4"/>
      <c r="C1170" s="4"/>
      <c r="D1170" s="4"/>
      <c r="E1170" s="4"/>
    </row>
    <row r="1171" spans="1:5" ht="15.75" thickBot="1">
      <c r="A1171" s="1" t="s">
        <v>34</v>
      </c>
      <c r="B1171" s="6">
        <f>B1172+B1173+B1174+B1175</f>
        <v>2348</v>
      </c>
      <c r="C1171" s="6">
        <f>C1172+C1173+C1174+C1175</f>
        <v>1517</v>
      </c>
      <c r="D1171" s="6">
        <f>D1172+D1173+D1174+D1175</f>
        <v>0</v>
      </c>
      <c r="E1171" s="6">
        <f>E1172+E1173+E1174+E1175</f>
        <v>0</v>
      </c>
    </row>
    <row r="1172" spans="1:5" ht="15.75" thickBot="1">
      <c r="A1172" s="5" t="s">
        <v>41</v>
      </c>
      <c r="B1172" s="6">
        <v>2348</v>
      </c>
      <c r="C1172" s="6">
        <v>1517</v>
      </c>
      <c r="D1172" s="6"/>
      <c r="E1172" s="6"/>
    </row>
    <row r="1173" spans="1:5" ht="15.75" thickBot="1">
      <c r="A1173" s="5" t="s">
        <v>46</v>
      </c>
      <c r="B1173" s="6"/>
      <c r="C1173" s="6"/>
      <c r="D1173" s="6"/>
      <c r="E1173" s="6"/>
    </row>
    <row r="1174" spans="1:5" ht="15.75" thickBot="1">
      <c r="A1174" s="5" t="s">
        <v>47</v>
      </c>
      <c r="B1174" s="6"/>
      <c r="C1174" s="6"/>
      <c r="D1174" s="6"/>
      <c r="E1174" s="6"/>
    </row>
    <row r="1175" spans="1:5" ht="15.75" thickBot="1">
      <c r="A1175" s="5" t="s">
        <v>48</v>
      </c>
      <c r="B1175" s="6"/>
      <c r="C1175" s="6"/>
      <c r="D1175" s="6"/>
      <c r="E1175" s="6"/>
    </row>
    <row r="1176" spans="1:5" ht="15.75" thickBot="1">
      <c r="A1176" s="13" t="s">
        <v>504</v>
      </c>
      <c r="B1176" s="6">
        <f>B1166+B1171</f>
        <v>2348</v>
      </c>
      <c r="C1176" s="6">
        <f>C1166+C1171</f>
        <v>1517</v>
      </c>
      <c r="D1176" s="6">
        <f>D1166+D1171</f>
        <v>0</v>
      </c>
      <c r="E1176" s="6">
        <f>E1166+E1171</f>
        <v>0</v>
      </c>
    </row>
    <row r="1177" spans="1:5" ht="34.5" thickBot="1">
      <c r="A1177" s="32" t="s">
        <v>505</v>
      </c>
      <c r="B1177" s="166" t="s">
        <v>468</v>
      </c>
      <c r="C1177" s="155" t="s">
        <v>43</v>
      </c>
      <c r="D1177" s="167"/>
      <c r="E1177" s="163" t="s">
        <v>469</v>
      </c>
    </row>
    <row r="1178" spans="1:5" ht="28.5" customHeight="1" thickBot="1">
      <c r="A1178" s="127" t="s">
        <v>9</v>
      </c>
      <c r="B1178" s="458" t="s">
        <v>468</v>
      </c>
      <c r="C1178" s="459"/>
      <c r="D1178" s="459"/>
      <c r="E1178" s="460"/>
    </row>
    <row r="1179" spans="1:5" ht="15.75" thickBot="1">
      <c r="A1179" s="127" t="s">
        <v>14</v>
      </c>
      <c r="B1179" s="449" t="s">
        <v>90</v>
      </c>
      <c r="C1179" s="450"/>
      <c r="D1179" s="450"/>
      <c r="E1179" s="451"/>
    </row>
    <row r="1180" spans="1:5" ht="12.75" customHeight="1">
      <c r="A1180" s="416"/>
      <c r="B1180" s="149">
        <v>2019</v>
      </c>
      <c r="C1180" s="149">
        <v>2020</v>
      </c>
      <c r="D1180" s="149">
        <v>2021</v>
      </c>
      <c r="E1180" s="149">
        <v>2022</v>
      </c>
    </row>
    <row r="1181" spans="1:5" ht="9" customHeight="1" thickBot="1">
      <c r="A1181" s="417"/>
      <c r="B1181" s="11" t="s">
        <v>5</v>
      </c>
      <c r="C1181" s="11" t="s">
        <v>6</v>
      </c>
      <c r="D1181" s="11" t="s">
        <v>6</v>
      </c>
      <c r="E1181" s="11" t="s">
        <v>6</v>
      </c>
    </row>
    <row r="1182" spans="1:5" ht="15.75" thickBot="1">
      <c r="A1182" s="127" t="s">
        <v>8</v>
      </c>
      <c r="B1182" s="233">
        <v>0</v>
      </c>
      <c r="C1182" s="127">
        <v>200</v>
      </c>
      <c r="D1182" s="127"/>
      <c r="E1182" s="127"/>
    </row>
    <row r="1183" spans="1:5" ht="15.75" thickBot="1">
      <c r="A1183" s="127" t="s">
        <v>15</v>
      </c>
      <c r="B1183" s="2">
        <f>B1201</f>
        <v>8852</v>
      </c>
      <c r="C1183" s="2">
        <f>C1201</f>
        <v>9935</v>
      </c>
      <c r="D1183" s="2">
        <f>D1201</f>
        <v>0</v>
      </c>
      <c r="E1183" s="2">
        <f>E1201</f>
        <v>0</v>
      </c>
    </row>
    <row r="1184" spans="1:5" ht="15.75" thickBot="1">
      <c r="A1184" s="127" t="s">
        <v>23</v>
      </c>
      <c r="B1184" s="2" t="e">
        <f>B1183/B1182</f>
        <v>#DIV/0!</v>
      </c>
      <c r="C1184" s="2">
        <f>C1183/C1182</f>
        <v>49.674999999999997</v>
      </c>
      <c r="D1184" s="2" t="e">
        <f>D1183/D1182</f>
        <v>#DIV/0!</v>
      </c>
      <c r="E1184" s="2" t="e">
        <f>E1183/E1182</f>
        <v>#DIV/0!</v>
      </c>
    </row>
    <row r="1185" spans="1:5" ht="15.75" thickBot="1">
      <c r="A1185" s="127" t="s">
        <v>16</v>
      </c>
      <c r="B1185" s="268" t="s">
        <v>22</v>
      </c>
      <c r="C1185" s="3" t="e">
        <f t="shared" ref="C1185:E1187" si="39">C1182/B1182-1</f>
        <v>#DIV/0!</v>
      </c>
      <c r="D1185" s="3">
        <f t="shared" si="39"/>
        <v>-1</v>
      </c>
      <c r="E1185" s="3" t="e">
        <f t="shared" si="39"/>
        <v>#DIV/0!</v>
      </c>
    </row>
    <row r="1186" spans="1:5" ht="15.75" thickBot="1">
      <c r="A1186" s="127" t="s">
        <v>17</v>
      </c>
      <c r="B1186" s="268" t="s">
        <v>22</v>
      </c>
      <c r="C1186" s="3">
        <f t="shared" si="39"/>
        <v>0.12234523271577036</v>
      </c>
      <c r="D1186" s="3">
        <f t="shared" si="39"/>
        <v>-1</v>
      </c>
      <c r="E1186" s="3" t="e">
        <f t="shared" si="39"/>
        <v>#DIV/0!</v>
      </c>
    </row>
    <row r="1187" spans="1:5" ht="15.75" thickBot="1">
      <c r="A1187" s="127" t="s">
        <v>18</v>
      </c>
      <c r="B1187" s="268" t="s">
        <v>22</v>
      </c>
      <c r="C1187" s="3" t="e">
        <f t="shared" si="39"/>
        <v>#DIV/0!</v>
      </c>
      <c r="D1187" s="3" t="e">
        <f t="shared" si="39"/>
        <v>#DIV/0!</v>
      </c>
      <c r="E1187" s="3" t="e">
        <f t="shared" si="39"/>
        <v>#DIV/0!</v>
      </c>
    </row>
    <row r="1188" spans="1:5" ht="15.75" thickBot="1">
      <c r="A1188" s="413" t="s">
        <v>540</v>
      </c>
      <c r="B1188" s="414"/>
      <c r="C1188" s="414"/>
      <c r="D1188" s="414"/>
      <c r="E1188" s="415"/>
    </row>
    <row r="1189" spans="1:5" ht="12.75" customHeight="1">
      <c r="A1189" s="416"/>
      <c r="B1189" s="149">
        <v>2019</v>
      </c>
      <c r="C1189" s="149">
        <v>2020</v>
      </c>
      <c r="D1189" s="149">
        <v>2021</v>
      </c>
      <c r="E1189" s="149">
        <v>2022</v>
      </c>
    </row>
    <row r="1190" spans="1:5" ht="9" customHeight="1" thickBot="1">
      <c r="A1190" s="417"/>
      <c r="B1190" s="11" t="s">
        <v>5</v>
      </c>
      <c r="C1190" s="11" t="s">
        <v>6</v>
      </c>
      <c r="D1190" s="11" t="s">
        <v>6</v>
      </c>
      <c r="E1190" s="11" t="s">
        <v>6</v>
      </c>
    </row>
    <row r="1191" spans="1:5" ht="15.75" thickBot="1">
      <c r="A1191" s="1" t="s">
        <v>33</v>
      </c>
      <c r="B1191" s="4">
        <f>B1192+B1193+B1194+B1195</f>
        <v>0</v>
      </c>
      <c r="C1191" s="4">
        <f>C1192+C1193+C1194+C1195</f>
        <v>0</v>
      </c>
      <c r="D1191" s="4">
        <f>D1192+D1193+D1194+D1195</f>
        <v>0</v>
      </c>
      <c r="E1191" s="4">
        <f>E1192+E1193+E1194+E1195</f>
        <v>0</v>
      </c>
    </row>
    <row r="1192" spans="1:5" ht="15.75" thickBot="1">
      <c r="A1192" s="5" t="s">
        <v>41</v>
      </c>
      <c r="B1192" s="4"/>
      <c r="C1192" s="4"/>
      <c r="D1192" s="4"/>
      <c r="E1192" s="4"/>
    </row>
    <row r="1193" spans="1:5" ht="15.75" thickBot="1">
      <c r="A1193" s="5" t="s">
        <v>46</v>
      </c>
      <c r="B1193" s="4"/>
      <c r="C1193" s="4"/>
      <c r="D1193" s="4"/>
      <c r="E1193" s="4"/>
    </row>
    <row r="1194" spans="1:5" ht="15.75" thickBot="1">
      <c r="A1194" s="5" t="s">
        <v>47</v>
      </c>
      <c r="B1194" s="4"/>
      <c r="C1194" s="4"/>
      <c r="D1194" s="4"/>
      <c r="E1194" s="4"/>
    </row>
    <row r="1195" spans="1:5" ht="15.75" thickBot="1">
      <c r="A1195" s="5" t="s">
        <v>48</v>
      </c>
      <c r="B1195" s="4"/>
      <c r="C1195" s="4"/>
      <c r="D1195" s="4"/>
      <c r="E1195" s="4"/>
    </row>
    <row r="1196" spans="1:5" ht="15.75" thickBot="1">
      <c r="A1196" s="1" t="s">
        <v>34</v>
      </c>
      <c r="B1196" s="6">
        <f>B1197+B1198+B1199+B1200</f>
        <v>8852</v>
      </c>
      <c r="C1196" s="6">
        <f>C1197+C1198+C1199+C1200</f>
        <v>9935</v>
      </c>
      <c r="D1196" s="6">
        <f>D1197+D1198+D1199+D1200</f>
        <v>0</v>
      </c>
      <c r="E1196" s="6">
        <f>E1197+E1198+E1199+E1200</f>
        <v>0</v>
      </c>
    </row>
    <row r="1197" spans="1:5" ht="15.75" thickBot="1">
      <c r="A1197" s="5" t="s">
        <v>41</v>
      </c>
      <c r="B1197" s="6">
        <v>8852</v>
      </c>
      <c r="C1197" s="6">
        <v>9935</v>
      </c>
      <c r="D1197" s="6"/>
      <c r="E1197" s="6"/>
    </row>
    <row r="1198" spans="1:5" ht="15.75" thickBot="1">
      <c r="A1198" s="5" t="s">
        <v>46</v>
      </c>
      <c r="B1198" s="6"/>
      <c r="C1198" s="6"/>
      <c r="D1198" s="6"/>
      <c r="E1198" s="6"/>
    </row>
    <row r="1199" spans="1:5" ht="15.75" thickBot="1">
      <c r="A1199" s="5" t="s">
        <v>47</v>
      </c>
      <c r="B1199" s="6"/>
      <c r="C1199" s="6"/>
      <c r="D1199" s="6"/>
      <c r="E1199" s="6"/>
    </row>
    <row r="1200" spans="1:5" ht="15.75" thickBot="1">
      <c r="A1200" s="5" t="s">
        <v>48</v>
      </c>
      <c r="B1200" s="6"/>
      <c r="C1200" s="6"/>
      <c r="D1200" s="6"/>
      <c r="E1200" s="6"/>
    </row>
    <row r="1201" spans="1:5" ht="15.75" thickBot="1">
      <c r="A1201" s="13" t="s">
        <v>506</v>
      </c>
      <c r="B1201" s="6">
        <f>B1191+B1196</f>
        <v>8852</v>
      </c>
      <c r="C1201" s="6">
        <f>C1191+C1196</f>
        <v>9935</v>
      </c>
      <c r="D1201" s="6">
        <f>D1191+D1196</f>
        <v>0</v>
      </c>
      <c r="E1201" s="6">
        <f>E1191+E1196</f>
        <v>0</v>
      </c>
    </row>
    <row r="1202" spans="1:5" ht="45.75" thickBot="1">
      <c r="A1202" s="32" t="s">
        <v>507</v>
      </c>
      <c r="B1202" s="166" t="s">
        <v>471</v>
      </c>
      <c r="C1202" s="155" t="s">
        <v>43</v>
      </c>
      <c r="D1202" s="167"/>
      <c r="E1202" s="163" t="s">
        <v>472</v>
      </c>
    </row>
    <row r="1203" spans="1:5" ht="28.5" customHeight="1" thickBot="1">
      <c r="A1203" s="127" t="s">
        <v>9</v>
      </c>
      <c r="B1203" s="458" t="s">
        <v>473</v>
      </c>
      <c r="C1203" s="459"/>
      <c r="D1203" s="459"/>
      <c r="E1203" s="460"/>
    </row>
    <row r="1204" spans="1:5" ht="15.75" thickBot="1">
      <c r="A1204" s="127" t="s">
        <v>14</v>
      </c>
      <c r="B1204" s="449" t="s">
        <v>474</v>
      </c>
      <c r="C1204" s="450"/>
      <c r="D1204" s="450"/>
      <c r="E1204" s="451"/>
    </row>
    <row r="1205" spans="1:5" ht="12.75" customHeight="1">
      <c r="A1205" s="416"/>
      <c r="B1205" s="149">
        <v>2019</v>
      </c>
      <c r="C1205" s="149">
        <v>2020</v>
      </c>
      <c r="D1205" s="149">
        <v>2021</v>
      </c>
      <c r="E1205" s="149">
        <v>2022</v>
      </c>
    </row>
    <row r="1206" spans="1:5" ht="9" customHeight="1" thickBot="1">
      <c r="A1206" s="417"/>
      <c r="B1206" s="11" t="s">
        <v>5</v>
      </c>
      <c r="C1206" s="11" t="s">
        <v>6</v>
      </c>
      <c r="D1206" s="11" t="s">
        <v>6</v>
      </c>
      <c r="E1206" s="11" t="s">
        <v>6</v>
      </c>
    </row>
    <row r="1207" spans="1:5" ht="15.75" thickBot="1">
      <c r="A1207" s="127" t="s">
        <v>8</v>
      </c>
      <c r="B1207" s="233">
        <v>0</v>
      </c>
      <c r="C1207" s="127">
        <v>1</v>
      </c>
      <c r="D1207" s="127"/>
      <c r="E1207" s="127"/>
    </row>
    <row r="1208" spans="1:5" ht="15.75" thickBot="1">
      <c r="A1208" s="127" t="s">
        <v>15</v>
      </c>
      <c r="B1208" s="2">
        <f>B1226</f>
        <v>6300</v>
      </c>
      <c r="C1208" s="2">
        <f>C1226</f>
        <v>6238</v>
      </c>
      <c r="D1208" s="2">
        <f>D1226</f>
        <v>0</v>
      </c>
      <c r="E1208" s="2">
        <f>E1226</f>
        <v>0</v>
      </c>
    </row>
    <row r="1209" spans="1:5" ht="15.75" thickBot="1">
      <c r="A1209" s="127" t="s">
        <v>23</v>
      </c>
      <c r="B1209" s="2" t="e">
        <f>B1208/B1207</f>
        <v>#DIV/0!</v>
      </c>
      <c r="C1209" s="2">
        <f>C1208/C1207</f>
        <v>6238</v>
      </c>
      <c r="D1209" s="2" t="e">
        <f>D1208/D1207</f>
        <v>#DIV/0!</v>
      </c>
      <c r="E1209" s="2" t="e">
        <f>E1208/E1207</f>
        <v>#DIV/0!</v>
      </c>
    </row>
    <row r="1210" spans="1:5" ht="15.75" thickBot="1">
      <c r="A1210" s="127" t="s">
        <v>16</v>
      </c>
      <c r="B1210" s="268" t="s">
        <v>22</v>
      </c>
      <c r="C1210" s="3" t="e">
        <f t="shared" ref="C1210:E1212" si="40">C1207/B1207-1</f>
        <v>#DIV/0!</v>
      </c>
      <c r="D1210" s="3">
        <f t="shared" si="40"/>
        <v>-1</v>
      </c>
      <c r="E1210" s="3" t="e">
        <f t="shared" si="40"/>
        <v>#DIV/0!</v>
      </c>
    </row>
    <row r="1211" spans="1:5" ht="15.75" thickBot="1">
      <c r="A1211" s="127" t="s">
        <v>17</v>
      </c>
      <c r="B1211" s="268" t="s">
        <v>22</v>
      </c>
      <c r="C1211" s="3">
        <f t="shared" si="40"/>
        <v>-9.8412698412698729E-3</v>
      </c>
      <c r="D1211" s="3">
        <f t="shared" si="40"/>
        <v>-1</v>
      </c>
      <c r="E1211" s="3" t="e">
        <f t="shared" si="40"/>
        <v>#DIV/0!</v>
      </c>
    </row>
    <row r="1212" spans="1:5" ht="15.75" thickBot="1">
      <c r="A1212" s="127" t="s">
        <v>18</v>
      </c>
      <c r="B1212" s="268" t="s">
        <v>22</v>
      </c>
      <c r="C1212" s="3" t="e">
        <f t="shared" si="40"/>
        <v>#DIV/0!</v>
      </c>
      <c r="D1212" s="3" t="e">
        <f t="shared" si="40"/>
        <v>#DIV/0!</v>
      </c>
      <c r="E1212" s="3" t="e">
        <f t="shared" si="40"/>
        <v>#DIV/0!</v>
      </c>
    </row>
    <row r="1213" spans="1:5" ht="15.75" thickBot="1">
      <c r="A1213" s="413" t="s">
        <v>541</v>
      </c>
      <c r="B1213" s="414"/>
      <c r="C1213" s="414"/>
      <c r="D1213" s="414"/>
      <c r="E1213" s="415"/>
    </row>
    <row r="1214" spans="1:5" ht="12.75" customHeight="1">
      <c r="A1214" s="416"/>
      <c r="B1214" s="149">
        <v>2019</v>
      </c>
      <c r="C1214" s="149">
        <v>2020</v>
      </c>
      <c r="D1214" s="149">
        <v>2021</v>
      </c>
      <c r="E1214" s="149">
        <v>2022</v>
      </c>
    </row>
    <row r="1215" spans="1:5" ht="9" customHeight="1" thickBot="1">
      <c r="A1215" s="417"/>
      <c r="B1215" s="11" t="s">
        <v>5</v>
      </c>
      <c r="C1215" s="11" t="s">
        <v>6</v>
      </c>
      <c r="D1215" s="11" t="s">
        <v>6</v>
      </c>
      <c r="E1215" s="11" t="s">
        <v>6</v>
      </c>
    </row>
    <row r="1216" spans="1:5" ht="15.75" thickBot="1">
      <c r="A1216" s="1" t="s">
        <v>33</v>
      </c>
      <c r="B1216" s="4">
        <f>B1217+B1218+B1219+B1220</f>
        <v>0</v>
      </c>
      <c r="C1216" s="4">
        <f>C1217+C1218+C1219+C1220</f>
        <v>0</v>
      </c>
      <c r="D1216" s="4">
        <f>D1217+D1218+D1219+D1220</f>
        <v>0</v>
      </c>
      <c r="E1216" s="4">
        <f>E1217+E1218+E1219+E1220</f>
        <v>0</v>
      </c>
    </row>
    <row r="1217" spans="1:5" ht="15.75" thickBot="1">
      <c r="A1217" s="5" t="s">
        <v>41</v>
      </c>
      <c r="B1217" s="4"/>
      <c r="C1217" s="4"/>
      <c r="D1217" s="4"/>
      <c r="E1217" s="4"/>
    </row>
    <row r="1218" spans="1:5" ht="15.75" thickBot="1">
      <c r="A1218" s="5" t="s">
        <v>46</v>
      </c>
      <c r="B1218" s="4"/>
      <c r="C1218" s="4"/>
      <c r="D1218" s="4"/>
      <c r="E1218" s="4"/>
    </row>
    <row r="1219" spans="1:5" ht="15.75" thickBot="1">
      <c r="A1219" s="5" t="s">
        <v>47</v>
      </c>
      <c r="B1219" s="4"/>
      <c r="C1219" s="4"/>
      <c r="D1219" s="4"/>
      <c r="E1219" s="4"/>
    </row>
    <row r="1220" spans="1:5" ht="15.75" thickBot="1">
      <c r="A1220" s="5" t="s">
        <v>48</v>
      </c>
      <c r="B1220" s="4"/>
      <c r="C1220" s="4"/>
      <c r="D1220" s="4"/>
      <c r="E1220" s="4"/>
    </row>
    <row r="1221" spans="1:5" ht="15.75" thickBot="1">
      <c r="A1221" s="1" t="s">
        <v>34</v>
      </c>
      <c r="B1221" s="6">
        <f>B1222+B1223+B1224+B1225</f>
        <v>6300</v>
      </c>
      <c r="C1221" s="6">
        <f>C1222+C1223+C1224+C1225</f>
        <v>6238</v>
      </c>
      <c r="D1221" s="6">
        <f>D1222+D1223+D1224+D1225</f>
        <v>0</v>
      </c>
      <c r="E1221" s="6">
        <f>E1222+E1223+E1224+E1225</f>
        <v>0</v>
      </c>
    </row>
    <row r="1222" spans="1:5" ht="15.75" thickBot="1">
      <c r="A1222" s="5" t="s">
        <v>41</v>
      </c>
      <c r="B1222" s="6">
        <v>6300</v>
      </c>
      <c r="C1222" s="6">
        <v>6238</v>
      </c>
      <c r="D1222" s="6"/>
      <c r="E1222" s="6"/>
    </row>
    <row r="1223" spans="1:5" ht="15.75" thickBot="1">
      <c r="A1223" s="5" t="s">
        <v>46</v>
      </c>
      <c r="B1223" s="6"/>
      <c r="C1223" s="6"/>
      <c r="D1223" s="6"/>
      <c r="E1223" s="6"/>
    </row>
    <row r="1224" spans="1:5" ht="15.75" thickBot="1">
      <c r="A1224" s="5" t="s">
        <v>47</v>
      </c>
      <c r="B1224" s="6"/>
      <c r="C1224" s="6"/>
      <c r="D1224" s="6"/>
      <c r="E1224" s="6"/>
    </row>
    <row r="1225" spans="1:5" ht="15.75" thickBot="1">
      <c r="A1225" s="5" t="s">
        <v>48</v>
      </c>
      <c r="B1225" s="6"/>
      <c r="C1225" s="6"/>
      <c r="D1225" s="6"/>
      <c r="E1225" s="6"/>
    </row>
    <row r="1226" spans="1:5" ht="15.75" thickBot="1">
      <c r="A1226" s="13" t="s">
        <v>475</v>
      </c>
      <c r="B1226" s="6">
        <f>B1216+B1221</f>
        <v>6300</v>
      </c>
      <c r="C1226" s="6">
        <f>C1216+C1221</f>
        <v>6238</v>
      </c>
      <c r="D1226" s="6">
        <f>D1216+D1221</f>
        <v>0</v>
      </c>
      <c r="E1226" s="6">
        <f>E1216+E1221</f>
        <v>0</v>
      </c>
    </row>
    <row r="1227" spans="1:5" ht="15.75" thickBot="1">
      <c r="A1227" s="18"/>
      <c r="B1227" s="19"/>
      <c r="C1227" s="19"/>
      <c r="D1227" s="19"/>
      <c r="E1227" s="19"/>
    </row>
    <row r="1228" spans="1:5" ht="27" customHeight="1" thickBot="1">
      <c r="A1228" s="129" t="s">
        <v>39</v>
      </c>
      <c r="B1228" s="36">
        <f>B1229</f>
        <v>5518410</v>
      </c>
      <c r="C1228" s="36">
        <f>C1229</f>
        <v>6154210</v>
      </c>
      <c r="D1228" s="36">
        <f>D1229</f>
        <v>8595000</v>
      </c>
      <c r="E1228" s="36">
        <f>E1229</f>
        <v>10095000</v>
      </c>
    </row>
    <row r="1229" spans="1:5" ht="24.75" thickBot="1">
      <c r="A1229" s="129" t="s">
        <v>40</v>
      </c>
      <c r="B1229" s="36">
        <f>B1230+B1233+B1236+B1248+B1256</f>
        <v>5518410</v>
      </c>
      <c r="C1229" s="36">
        <f t="shared" ref="C1229:E1229" si="41">C1230+C1233+C1236+C1248+C1256</f>
        <v>6154210</v>
      </c>
      <c r="D1229" s="36">
        <f t="shared" si="41"/>
        <v>8595000</v>
      </c>
      <c r="E1229" s="36">
        <f t="shared" si="41"/>
        <v>10095000</v>
      </c>
    </row>
    <row r="1230" spans="1:5" ht="13.5" customHeight="1" thickBot="1">
      <c r="A1230" s="1" t="s">
        <v>0</v>
      </c>
      <c r="B1230" s="14">
        <f>B1231+B1232</f>
        <v>2123024</v>
      </c>
      <c r="C1230" s="14">
        <f>C1231+C1232</f>
        <v>2327600</v>
      </c>
      <c r="D1230" s="14">
        <f>D1231+D1232</f>
        <v>2327600</v>
      </c>
      <c r="E1230" s="14">
        <f>E1231+E1232</f>
        <v>2327600</v>
      </c>
    </row>
    <row r="1231" spans="1:5" ht="13.5" customHeight="1" thickBot="1">
      <c r="A1231" s="5" t="s">
        <v>41</v>
      </c>
      <c r="B1231" s="6">
        <f>B42+B116+B153+B190+B227+B264+B301+B606+B644+B681+B812+B849</f>
        <v>2123024</v>
      </c>
      <c r="C1231" s="6">
        <f>C42+C116+C153+C190+C227+C264+C301+C606+C644+C681+C812+C849</f>
        <v>2327600</v>
      </c>
      <c r="D1231" s="6">
        <f>D42+D116+D153+D190+D227+D264+D301+D606+D644+D681+D812+D849</f>
        <v>2327600</v>
      </c>
      <c r="E1231" s="6">
        <f>E42+E116+E153+E190+E227+E264+E301+E606+E644+E681+E812+E849</f>
        <v>2327600</v>
      </c>
    </row>
    <row r="1232" spans="1:5" ht="13.5" customHeight="1" thickBot="1">
      <c r="A1232" s="5" t="s">
        <v>44</v>
      </c>
      <c r="B1232" s="6">
        <f>B43+B80+B117</f>
        <v>0</v>
      </c>
      <c r="C1232" s="6">
        <f>C43+C80+C117</f>
        <v>0</v>
      </c>
      <c r="D1232" s="6">
        <f>D43+D80+D117</f>
        <v>0</v>
      </c>
      <c r="E1232" s="6">
        <f>E43+E80+E117</f>
        <v>0</v>
      </c>
    </row>
    <row r="1233" spans="1:5" ht="13.5" customHeight="1" thickBot="1">
      <c r="A1233" s="1" t="s">
        <v>28</v>
      </c>
      <c r="B1233" s="14">
        <f>B1234+B1235</f>
        <v>338366</v>
      </c>
      <c r="C1233" s="14">
        <f>C1234+C1235</f>
        <v>387000</v>
      </c>
      <c r="D1233" s="14">
        <f>D1234+D1235</f>
        <v>387000</v>
      </c>
      <c r="E1233" s="14">
        <f>E1234+E1235</f>
        <v>387000</v>
      </c>
    </row>
    <row r="1234" spans="1:5" ht="15.75" thickBot="1">
      <c r="A1234" s="5" t="s">
        <v>41</v>
      </c>
      <c r="B1234" s="4">
        <f>B45+B119+B156+B193+B230+B267+B304+B609+B647+B684+B815+B852</f>
        <v>338366</v>
      </c>
      <c r="C1234" s="4">
        <f>C45+C119+C156+C193+C230+C267+C304+C609+C647+C684+C815+C852</f>
        <v>387000</v>
      </c>
      <c r="D1234" s="4">
        <f>D45+D119+D156+D193+D230+D267+D304+D609+D647+D684+D815+D852</f>
        <v>387000</v>
      </c>
      <c r="E1234" s="4">
        <f>E45+E119+E156+E193+E230+E267+E304+E609+E647+E684+E815+E852</f>
        <v>387000</v>
      </c>
    </row>
    <row r="1235" spans="1:5" ht="15.75" thickBot="1">
      <c r="A1235" s="5" t="s">
        <v>44</v>
      </c>
      <c r="B1235" s="6">
        <f>B46+B83+B117</f>
        <v>0</v>
      </c>
      <c r="C1235" s="6">
        <f>C46+C83+C117</f>
        <v>0</v>
      </c>
      <c r="D1235" s="6">
        <f>D46+D83+D117</f>
        <v>0</v>
      </c>
      <c r="E1235" s="6">
        <f>E46+E83+E117</f>
        <v>0</v>
      </c>
    </row>
    <row r="1236" spans="1:5" ht="15.75" thickBot="1">
      <c r="A1236" s="1" t="s">
        <v>1</v>
      </c>
      <c r="B1236" s="14">
        <f>B1237+B1238</f>
        <v>2572520</v>
      </c>
      <c r="C1236" s="14">
        <f>C1237+C1238</f>
        <v>2889310</v>
      </c>
      <c r="D1236" s="14">
        <f>D1237+D1238</f>
        <v>3747900</v>
      </c>
      <c r="E1236" s="14">
        <f>E1237+E1238</f>
        <v>5247900</v>
      </c>
    </row>
    <row r="1237" spans="1:5" ht="15.75" thickBot="1">
      <c r="A1237" s="5" t="s">
        <v>41</v>
      </c>
      <c r="B1237" s="6">
        <f>B48+B122+B159+B196+B233+B270+B307+B612+B650+B687+B818+B855</f>
        <v>2572520</v>
      </c>
      <c r="C1237" s="6">
        <f>C48+C122+C159+C196+C233+C270+C307+C612+C650+C687+C818+C855</f>
        <v>2889310</v>
      </c>
      <c r="D1237" s="6">
        <f>D48+D122+D159+D196+D233+D270+D307+D612+D650+D687+D818+D855</f>
        <v>3747900</v>
      </c>
      <c r="E1237" s="6">
        <f>E48+E122+E159+E196+E233+E270+E307+E612+E650+E687+E818+E855</f>
        <v>5247900</v>
      </c>
    </row>
    <row r="1238" spans="1:5" ht="15.75" thickBot="1">
      <c r="A1238" s="5" t="s">
        <v>44</v>
      </c>
      <c r="B1238" s="6">
        <f>B49+B86+B123</f>
        <v>0</v>
      </c>
      <c r="C1238" s="6">
        <f>C49+C86+C123</f>
        <v>0</v>
      </c>
      <c r="D1238" s="6">
        <f>D49+D86+D123</f>
        <v>0</v>
      </c>
      <c r="E1238" s="6">
        <f>E49+E86+E123</f>
        <v>0</v>
      </c>
    </row>
    <row r="1239" spans="1:5" ht="15.75" thickBot="1">
      <c r="A1239" s="1" t="s">
        <v>2</v>
      </c>
      <c r="B1239" s="14">
        <f>B1240+B1241</f>
        <v>0</v>
      </c>
      <c r="C1239" s="14">
        <f>C1240+C1241</f>
        <v>0</v>
      </c>
      <c r="D1239" s="14">
        <f>D1240+D1241</f>
        <v>0</v>
      </c>
      <c r="E1239" s="14">
        <f>E1240+E1241</f>
        <v>0</v>
      </c>
    </row>
    <row r="1240" spans="1:5" ht="15.75" thickBot="1">
      <c r="A1240" s="5" t="s">
        <v>41</v>
      </c>
      <c r="B1240" s="4">
        <f t="shared" ref="B1240:E1241" si="42">B51+B88+B125</f>
        <v>0</v>
      </c>
      <c r="C1240" s="4">
        <f t="shared" si="42"/>
        <v>0</v>
      </c>
      <c r="D1240" s="4">
        <f t="shared" si="42"/>
        <v>0</v>
      </c>
      <c r="E1240" s="4">
        <f t="shared" si="42"/>
        <v>0</v>
      </c>
    </row>
    <row r="1241" spans="1:5" ht="15.75" thickBot="1">
      <c r="A1241" s="5" t="s">
        <v>44</v>
      </c>
      <c r="B1241" s="6">
        <f t="shared" si="42"/>
        <v>0</v>
      </c>
      <c r="C1241" s="6">
        <f t="shared" si="42"/>
        <v>0</v>
      </c>
      <c r="D1241" s="6">
        <f t="shared" si="42"/>
        <v>0</v>
      </c>
      <c r="E1241" s="6">
        <f t="shared" si="42"/>
        <v>0</v>
      </c>
    </row>
    <row r="1242" spans="1:5" ht="15.75" thickBot="1">
      <c r="A1242" s="1" t="s">
        <v>24</v>
      </c>
      <c r="B1242" s="14">
        <f>B1243+B1244</f>
        <v>0</v>
      </c>
      <c r="C1242" s="14">
        <f>C1243+C1244</f>
        <v>0</v>
      </c>
      <c r="D1242" s="14">
        <f>D1243+D1244</f>
        <v>0</v>
      </c>
      <c r="E1242" s="14">
        <f>E1243+E1244</f>
        <v>0</v>
      </c>
    </row>
    <row r="1243" spans="1:5" ht="15.75" thickBot="1">
      <c r="A1243" s="5" t="s">
        <v>41</v>
      </c>
      <c r="B1243" s="4">
        <f t="shared" ref="B1243:E1244" si="43">B54+B91+B128</f>
        <v>0</v>
      </c>
      <c r="C1243" s="4">
        <f t="shared" si="43"/>
        <v>0</v>
      </c>
      <c r="D1243" s="4">
        <f t="shared" si="43"/>
        <v>0</v>
      </c>
      <c r="E1243" s="4">
        <f t="shared" si="43"/>
        <v>0</v>
      </c>
    </row>
    <row r="1244" spans="1:5" ht="15.75" thickBot="1">
      <c r="A1244" s="5" t="s">
        <v>44</v>
      </c>
      <c r="B1244" s="6">
        <f t="shared" si="43"/>
        <v>0</v>
      </c>
      <c r="C1244" s="6">
        <f t="shared" si="43"/>
        <v>0</v>
      </c>
      <c r="D1244" s="6">
        <f t="shared" si="43"/>
        <v>0</v>
      </c>
      <c r="E1244" s="6">
        <f t="shared" si="43"/>
        <v>0</v>
      </c>
    </row>
    <row r="1245" spans="1:5" ht="15.75" thickBot="1">
      <c r="A1245" s="1" t="s">
        <v>25</v>
      </c>
      <c r="B1245" s="14">
        <f>B1246+B1247</f>
        <v>0</v>
      </c>
      <c r="C1245" s="14">
        <f>C1246+C1247</f>
        <v>0</v>
      </c>
      <c r="D1245" s="14">
        <f>D1246+D1247</f>
        <v>0</v>
      </c>
      <c r="E1245" s="14">
        <f>E1246+E1247</f>
        <v>0</v>
      </c>
    </row>
    <row r="1246" spans="1:5" ht="15.75" thickBot="1">
      <c r="A1246" s="5" t="s">
        <v>41</v>
      </c>
      <c r="B1246" s="4">
        <f t="shared" ref="B1246:E1247" si="44">B57+B94+B131</f>
        <v>0</v>
      </c>
      <c r="C1246" s="4">
        <f t="shared" si="44"/>
        <v>0</v>
      </c>
      <c r="D1246" s="4">
        <f t="shared" si="44"/>
        <v>0</v>
      </c>
      <c r="E1246" s="4">
        <f t="shared" si="44"/>
        <v>0</v>
      </c>
    </row>
    <row r="1247" spans="1:5" ht="15.75" thickBot="1">
      <c r="A1247" s="5" t="s">
        <v>44</v>
      </c>
      <c r="B1247" s="6">
        <f t="shared" si="44"/>
        <v>0</v>
      </c>
      <c r="C1247" s="6">
        <f t="shared" si="44"/>
        <v>0</v>
      </c>
      <c r="D1247" s="6">
        <f t="shared" si="44"/>
        <v>0</v>
      </c>
      <c r="E1247" s="6">
        <f t="shared" si="44"/>
        <v>0</v>
      </c>
    </row>
    <row r="1248" spans="1:5" ht="24.75" thickBot="1">
      <c r="A1248" s="1" t="s">
        <v>3</v>
      </c>
      <c r="B1248" s="14">
        <f>B1249</f>
        <v>359500</v>
      </c>
      <c r="C1248" s="14">
        <f>C1249</f>
        <v>319500</v>
      </c>
      <c r="D1248" s="14">
        <f>D1249</f>
        <v>319500</v>
      </c>
      <c r="E1248" s="14">
        <f>E1249</f>
        <v>319500</v>
      </c>
    </row>
    <row r="1249" spans="1:5" ht="15.75" thickBot="1">
      <c r="A1249" s="5" t="s">
        <v>41</v>
      </c>
      <c r="B1249" s="24">
        <f>B60+B134+B171+B208+B245+B282+B319+B624+B662+B699+B830+B867</f>
        <v>359500</v>
      </c>
      <c r="C1249" s="4">
        <f>C60+C134+C171+C208+C245+C282+C319+C624+C662+C699+C830+C867</f>
        <v>319500</v>
      </c>
      <c r="D1249" s="4">
        <f>D60+D134+D171+D208+D245+D282+D319+D624+D662+D699+D830+D867</f>
        <v>319500</v>
      </c>
      <c r="E1249" s="4">
        <f>E60+E134+E171+E208+E245+E282+E319+E624+E662+E699+E830+E867</f>
        <v>319500</v>
      </c>
    </row>
    <row r="1250" spans="1:5" ht="15.75" thickBot="1">
      <c r="A1250" s="5" t="s">
        <v>44</v>
      </c>
      <c r="B1250" s="6">
        <f>B61+B98+B135</f>
        <v>0</v>
      </c>
      <c r="C1250" s="6">
        <f>C61+C98+C135</f>
        <v>0</v>
      </c>
      <c r="D1250" s="6">
        <f>D61+D98+D135</f>
        <v>0</v>
      </c>
      <c r="E1250" s="6">
        <f>E61+E98+E135</f>
        <v>0</v>
      </c>
    </row>
    <row r="1251" spans="1:5" ht="15.75" thickBot="1">
      <c r="A1251" s="1" t="s">
        <v>19</v>
      </c>
      <c r="B1251" s="14">
        <f>B1252+B1253+B1254+B1255</f>
        <v>0</v>
      </c>
      <c r="C1251" s="14">
        <f>C1252+C1253+C1254+C1255</f>
        <v>0</v>
      </c>
      <c r="D1251" s="14">
        <f>D1252+D1253+D1254+D1255</f>
        <v>0</v>
      </c>
      <c r="E1251" s="14">
        <f>E1252+E1253+E1254+E1255</f>
        <v>0</v>
      </c>
    </row>
    <row r="1252" spans="1:5" ht="15.75" thickBot="1">
      <c r="A1252" s="5" t="s">
        <v>41</v>
      </c>
      <c r="B1252" s="4">
        <f t="shared" ref="B1252:E1255" si="45">B342+B885+B910+B936+B965+B990+B1015+B1066</f>
        <v>0</v>
      </c>
      <c r="C1252" s="4">
        <f t="shared" si="45"/>
        <v>0</v>
      </c>
      <c r="D1252" s="4">
        <f t="shared" si="45"/>
        <v>0</v>
      </c>
      <c r="E1252" s="4">
        <f t="shared" si="45"/>
        <v>0</v>
      </c>
    </row>
    <row r="1253" spans="1:5" ht="15.75" thickBot="1">
      <c r="A1253" s="5" t="s">
        <v>49</v>
      </c>
      <c r="B1253" s="4">
        <f t="shared" si="45"/>
        <v>0</v>
      </c>
      <c r="C1253" s="4">
        <f t="shared" si="45"/>
        <v>0</v>
      </c>
      <c r="D1253" s="4">
        <f t="shared" si="45"/>
        <v>0</v>
      </c>
      <c r="E1253" s="4">
        <f t="shared" si="45"/>
        <v>0</v>
      </c>
    </row>
    <row r="1254" spans="1:5" ht="15.75" thickBot="1">
      <c r="A1254" s="5" t="s">
        <v>47</v>
      </c>
      <c r="B1254" s="4">
        <f t="shared" si="45"/>
        <v>0</v>
      </c>
      <c r="C1254" s="4">
        <f t="shared" si="45"/>
        <v>0</v>
      </c>
      <c r="D1254" s="4">
        <f t="shared" si="45"/>
        <v>0</v>
      </c>
      <c r="E1254" s="4">
        <f t="shared" si="45"/>
        <v>0</v>
      </c>
    </row>
    <row r="1255" spans="1:5" ht="15.75" thickBot="1">
      <c r="A1255" s="5" t="s">
        <v>48</v>
      </c>
      <c r="B1255" s="4">
        <f t="shared" si="45"/>
        <v>0</v>
      </c>
      <c r="C1255" s="4">
        <f t="shared" si="45"/>
        <v>0</v>
      </c>
      <c r="D1255" s="4">
        <f t="shared" si="45"/>
        <v>0</v>
      </c>
      <c r="E1255" s="4">
        <f t="shared" si="45"/>
        <v>0</v>
      </c>
    </row>
    <row r="1256" spans="1:5" ht="15.75" thickBot="1">
      <c r="A1256" s="1" t="s">
        <v>20</v>
      </c>
      <c r="B1256" s="14">
        <f>B1257</f>
        <v>125000</v>
      </c>
      <c r="C1256" s="14">
        <f t="shared" ref="C1256:E1256" si="46">C1257</f>
        <v>230800</v>
      </c>
      <c r="D1256" s="14">
        <f t="shared" si="46"/>
        <v>1813000</v>
      </c>
      <c r="E1256" s="14">
        <f t="shared" si="46"/>
        <v>1813000</v>
      </c>
    </row>
    <row r="1257" spans="1:5" ht="15.75" thickBot="1">
      <c r="A1257" s="5" t="s">
        <v>41</v>
      </c>
      <c r="B1257" s="24">
        <f>B1222+B1197+B1172+B1147+B1122+B1097+B1071+B1020+B995+B970+B579+B550+B405+B376+B347</f>
        <v>125000</v>
      </c>
      <c r="C1257" s="4">
        <f>C1222+C1197+C1172+C1046+C1020+C970+C785+C756+C727+C521+C492+C463+C434+C405+C376+C347</f>
        <v>230800</v>
      </c>
      <c r="D1257" s="4">
        <f t="shared" ref="D1257:E1257" si="47">D347+D970+D995+D1020+D1071+D1092+D1117+D1147+D579+D550</f>
        <v>1813000</v>
      </c>
      <c r="E1257" s="4">
        <f t="shared" si="47"/>
        <v>1813000</v>
      </c>
    </row>
    <row r="1258" spans="1:5" ht="15.75" thickBot="1">
      <c r="A1258" s="5" t="s">
        <v>49</v>
      </c>
      <c r="B1258" s="4">
        <f t="shared" ref="B1258:E1260" si="48">B348+B891+B916+B942+B971+B996+B1021+B1072</f>
        <v>0</v>
      </c>
      <c r="C1258" s="4">
        <f t="shared" si="48"/>
        <v>0</v>
      </c>
      <c r="D1258" s="4">
        <f t="shared" si="48"/>
        <v>0</v>
      </c>
      <c r="E1258" s="4">
        <f t="shared" si="48"/>
        <v>0</v>
      </c>
    </row>
    <row r="1259" spans="1:5" ht="15.75" thickBot="1">
      <c r="A1259" s="5" t="s">
        <v>47</v>
      </c>
      <c r="B1259" s="4">
        <f t="shared" si="48"/>
        <v>0</v>
      </c>
      <c r="C1259" s="4">
        <f t="shared" si="48"/>
        <v>0</v>
      </c>
      <c r="D1259" s="4">
        <f t="shared" si="48"/>
        <v>0</v>
      </c>
      <c r="E1259" s="4">
        <f t="shared" si="48"/>
        <v>0</v>
      </c>
    </row>
    <row r="1260" spans="1:5" ht="15.75" thickBot="1">
      <c r="A1260" s="5" t="s">
        <v>48</v>
      </c>
      <c r="B1260" s="4">
        <f t="shared" si="48"/>
        <v>0</v>
      </c>
      <c r="C1260" s="4">
        <f t="shared" si="48"/>
        <v>0</v>
      </c>
      <c r="D1260" s="4">
        <f t="shared" si="48"/>
        <v>0</v>
      </c>
      <c r="E1260" s="4">
        <f t="shared" si="48"/>
        <v>0</v>
      </c>
    </row>
    <row r="1261" spans="1:5" ht="15.75" thickBot="1">
      <c r="A1261" s="16" t="s">
        <v>32</v>
      </c>
      <c r="B1261" s="17">
        <f>IF(B1229-B1228=0,0,"Error")</f>
        <v>0</v>
      </c>
      <c r="C1261" s="17">
        <f>IF(C1229-C1228=0,0,"Error")</f>
        <v>0</v>
      </c>
      <c r="D1261" s="17">
        <f>IF(D1229-D1228=0,0,"Error")</f>
        <v>0</v>
      </c>
      <c r="E1261" s="17">
        <f>IF(E1229-E1228=0,0,"Error")</f>
        <v>0</v>
      </c>
    </row>
  </sheetData>
  <mergeCells count="298">
    <mergeCell ref="A978:A979"/>
    <mergeCell ref="A2:E2"/>
    <mergeCell ref="A1:E1"/>
    <mergeCell ref="B797:E797"/>
    <mergeCell ref="A932:E932"/>
    <mergeCell ref="A933:A934"/>
    <mergeCell ref="A946:E946"/>
    <mergeCell ref="A947:E947"/>
    <mergeCell ref="B948:E948"/>
    <mergeCell ref="B922:E922"/>
    <mergeCell ref="B923:E923"/>
    <mergeCell ref="A924:A925"/>
    <mergeCell ref="A678:A679"/>
    <mergeCell ref="A703:E703"/>
    <mergeCell ref="A704:E704"/>
    <mergeCell ref="B705:E705"/>
    <mergeCell ref="D706:E706"/>
    <mergeCell ref="B734:E734"/>
    <mergeCell ref="D735:E735"/>
    <mergeCell ref="B763:E763"/>
    <mergeCell ref="D764:E764"/>
    <mergeCell ref="B528:E528"/>
    <mergeCell ref="D529:E529"/>
    <mergeCell ref="A562:A563"/>
    <mergeCell ref="B557:E557"/>
    <mergeCell ref="D558:E558"/>
    <mergeCell ref="A590:E590"/>
    <mergeCell ref="B591:E591"/>
    <mergeCell ref="B592:E592"/>
    <mergeCell ref="B593:E593"/>
    <mergeCell ref="B530:E530"/>
    <mergeCell ref="B531:E531"/>
    <mergeCell ref="B532:E532"/>
    <mergeCell ref="A533:A534"/>
    <mergeCell ref="A541:E541"/>
    <mergeCell ref="A542:A543"/>
    <mergeCell ref="A555:E555"/>
    <mergeCell ref="A556:E556"/>
    <mergeCell ref="B559:E559"/>
    <mergeCell ref="B560:E560"/>
    <mergeCell ref="B561:E561"/>
    <mergeCell ref="A570:E570"/>
    <mergeCell ref="A571:A572"/>
    <mergeCell ref="B584:E584"/>
    <mergeCell ref="A585:E585"/>
    <mergeCell ref="B445:E445"/>
    <mergeCell ref="A446:A447"/>
    <mergeCell ref="A454:E454"/>
    <mergeCell ref="A455:A456"/>
    <mergeCell ref="A469:E469"/>
    <mergeCell ref="A468:E468"/>
    <mergeCell ref="B470:E470"/>
    <mergeCell ref="D471:E471"/>
    <mergeCell ref="B499:E499"/>
    <mergeCell ref="A497:E497"/>
    <mergeCell ref="A498:E498"/>
    <mergeCell ref="A426:A427"/>
    <mergeCell ref="A439:E439"/>
    <mergeCell ref="A440:E440"/>
    <mergeCell ref="B441:E441"/>
    <mergeCell ref="D442:E442"/>
    <mergeCell ref="B443:E443"/>
    <mergeCell ref="B444:E444"/>
    <mergeCell ref="B414:E414"/>
    <mergeCell ref="B415:E415"/>
    <mergeCell ref="B416:E416"/>
    <mergeCell ref="A417:A418"/>
    <mergeCell ref="A425:E425"/>
    <mergeCell ref="A396:E396"/>
    <mergeCell ref="A397:A398"/>
    <mergeCell ref="A410:E410"/>
    <mergeCell ref="A411:E411"/>
    <mergeCell ref="B412:E412"/>
    <mergeCell ref="D413:E413"/>
    <mergeCell ref="D384:E384"/>
    <mergeCell ref="B385:E385"/>
    <mergeCell ref="B386:E386"/>
    <mergeCell ref="B387:E387"/>
    <mergeCell ref="A388:A389"/>
    <mergeCell ref="A359:A360"/>
    <mergeCell ref="A367:E367"/>
    <mergeCell ref="A368:A369"/>
    <mergeCell ref="A381:E381"/>
    <mergeCell ref="A382:E382"/>
    <mergeCell ref="B383:E383"/>
    <mergeCell ref="B354:E354"/>
    <mergeCell ref="D355:E355"/>
    <mergeCell ref="B356:E356"/>
    <mergeCell ref="B357:E357"/>
    <mergeCell ref="B358:E358"/>
    <mergeCell ref="B329:E329"/>
    <mergeCell ref="A330:A331"/>
    <mergeCell ref="A338:E338"/>
    <mergeCell ref="A339:A340"/>
    <mergeCell ref="A352:E352"/>
    <mergeCell ref="A353:E353"/>
    <mergeCell ref="A298:A299"/>
    <mergeCell ref="A323:E323"/>
    <mergeCell ref="A324:E324"/>
    <mergeCell ref="B325:E325"/>
    <mergeCell ref="D326:E326"/>
    <mergeCell ref="B327:E327"/>
    <mergeCell ref="B328:E328"/>
    <mergeCell ref="A261:A262"/>
    <mergeCell ref="B286:E286"/>
    <mergeCell ref="B287:E287"/>
    <mergeCell ref="B288:E288"/>
    <mergeCell ref="A289:A290"/>
    <mergeCell ref="A297:E297"/>
    <mergeCell ref="A224:A225"/>
    <mergeCell ref="B249:E249"/>
    <mergeCell ref="B250:E250"/>
    <mergeCell ref="B251:E251"/>
    <mergeCell ref="A252:A253"/>
    <mergeCell ref="A260:E260"/>
    <mergeCell ref="B214:E214"/>
    <mergeCell ref="A215:A216"/>
    <mergeCell ref="A223:E223"/>
    <mergeCell ref="A150:A151"/>
    <mergeCell ref="B175:E175"/>
    <mergeCell ref="B176:E176"/>
    <mergeCell ref="B177:E177"/>
    <mergeCell ref="A178:A179"/>
    <mergeCell ref="A186:E186"/>
    <mergeCell ref="A76:A77"/>
    <mergeCell ref="B101:E101"/>
    <mergeCell ref="B102:E102"/>
    <mergeCell ref="B103:E103"/>
    <mergeCell ref="A104:A105"/>
    <mergeCell ref="A112:E112"/>
    <mergeCell ref="A187:A188"/>
    <mergeCell ref="B212:E212"/>
    <mergeCell ref="B213:E213"/>
    <mergeCell ref="A9:E11"/>
    <mergeCell ref="B12:E12"/>
    <mergeCell ref="A13:A14"/>
    <mergeCell ref="B19:E19"/>
    <mergeCell ref="A20:E20"/>
    <mergeCell ref="A25:E25"/>
    <mergeCell ref="A3:E3"/>
    <mergeCell ref="B5:E5"/>
    <mergeCell ref="B6:E6"/>
    <mergeCell ref="B7:E7"/>
    <mergeCell ref="A8:E8"/>
    <mergeCell ref="A26:E26"/>
    <mergeCell ref="B27:E27"/>
    <mergeCell ref="B28:E28"/>
    <mergeCell ref="B472:E472"/>
    <mergeCell ref="B473:E473"/>
    <mergeCell ref="B474:E474"/>
    <mergeCell ref="A475:A476"/>
    <mergeCell ref="A483:E483"/>
    <mergeCell ref="A484:A485"/>
    <mergeCell ref="A39:A40"/>
    <mergeCell ref="B64:E64"/>
    <mergeCell ref="B65:E65"/>
    <mergeCell ref="B66:E66"/>
    <mergeCell ref="A67:A68"/>
    <mergeCell ref="A75:E75"/>
    <mergeCell ref="B29:E29"/>
    <mergeCell ref="A30:A31"/>
    <mergeCell ref="A38:E38"/>
    <mergeCell ref="A113:A114"/>
    <mergeCell ref="B138:E138"/>
    <mergeCell ref="B139:E139"/>
    <mergeCell ref="B140:E140"/>
    <mergeCell ref="A141:A142"/>
    <mergeCell ref="A149:E149"/>
    <mergeCell ref="B501:E501"/>
    <mergeCell ref="B502:E502"/>
    <mergeCell ref="B503:E503"/>
    <mergeCell ref="A504:A505"/>
    <mergeCell ref="A512:E512"/>
    <mergeCell ref="A513:A514"/>
    <mergeCell ref="A526:E526"/>
    <mergeCell ref="A527:E527"/>
    <mergeCell ref="D500:E500"/>
    <mergeCell ref="A589:E589"/>
    <mergeCell ref="B707:E707"/>
    <mergeCell ref="B708:E708"/>
    <mergeCell ref="B709:E709"/>
    <mergeCell ref="A710:A711"/>
    <mergeCell ref="A718:E718"/>
    <mergeCell ref="A719:A720"/>
    <mergeCell ref="A732:E732"/>
    <mergeCell ref="A733:E733"/>
    <mergeCell ref="A594:A595"/>
    <mergeCell ref="A602:E602"/>
    <mergeCell ref="A603:A604"/>
    <mergeCell ref="B668:E668"/>
    <mergeCell ref="B631:E631"/>
    <mergeCell ref="D628:E628"/>
    <mergeCell ref="B629:E629"/>
    <mergeCell ref="B630:E630"/>
    <mergeCell ref="A632:A633"/>
    <mergeCell ref="A640:E640"/>
    <mergeCell ref="A641:A642"/>
    <mergeCell ref="B666:E666"/>
    <mergeCell ref="B667:E667"/>
    <mergeCell ref="A669:A670"/>
    <mergeCell ref="A677:E677"/>
    <mergeCell ref="B736:E736"/>
    <mergeCell ref="B737:E737"/>
    <mergeCell ref="B738:E738"/>
    <mergeCell ref="A739:A740"/>
    <mergeCell ref="A747:E747"/>
    <mergeCell ref="A748:A749"/>
    <mergeCell ref="A761:E761"/>
    <mergeCell ref="A762:E762"/>
    <mergeCell ref="B834:E834"/>
    <mergeCell ref="B765:E765"/>
    <mergeCell ref="B766:E766"/>
    <mergeCell ref="B767:E767"/>
    <mergeCell ref="A768:A769"/>
    <mergeCell ref="A776:E776"/>
    <mergeCell ref="A809:A810"/>
    <mergeCell ref="B798:E798"/>
    <mergeCell ref="B799:E799"/>
    <mergeCell ref="A800:A801"/>
    <mergeCell ref="A808:E808"/>
    <mergeCell ref="A777:A778"/>
    <mergeCell ref="B790:E790"/>
    <mergeCell ref="A791:E791"/>
    <mergeCell ref="A795:E795"/>
    <mergeCell ref="A796:E796"/>
    <mergeCell ref="B835:E835"/>
    <mergeCell ref="B836:E836"/>
    <mergeCell ref="B896:E896"/>
    <mergeCell ref="B897:E897"/>
    <mergeCell ref="A898:A899"/>
    <mergeCell ref="A906:E906"/>
    <mergeCell ref="A907:A908"/>
    <mergeCell ref="B920:E920"/>
    <mergeCell ref="A837:A838"/>
    <mergeCell ref="A845:E845"/>
    <mergeCell ref="A846:A847"/>
    <mergeCell ref="B871:E871"/>
    <mergeCell ref="B872:E872"/>
    <mergeCell ref="A873:A874"/>
    <mergeCell ref="A881:E881"/>
    <mergeCell ref="A882:A883"/>
    <mergeCell ref="A986:E986"/>
    <mergeCell ref="A987:A988"/>
    <mergeCell ref="B951:E951"/>
    <mergeCell ref="B976:E976"/>
    <mergeCell ref="B950:E950"/>
    <mergeCell ref="A1038:A1039"/>
    <mergeCell ref="B1052:E1052"/>
    <mergeCell ref="B1053:E1053"/>
    <mergeCell ref="A1054:A1055"/>
    <mergeCell ref="A1037:E1037"/>
    <mergeCell ref="B1001:E1001"/>
    <mergeCell ref="B1002:E1002"/>
    <mergeCell ref="A1003:A1004"/>
    <mergeCell ref="A1011:E1011"/>
    <mergeCell ref="A1012:A1013"/>
    <mergeCell ref="B1025:E1025"/>
    <mergeCell ref="B1027:E1027"/>
    <mergeCell ref="B1028:E1028"/>
    <mergeCell ref="A1029:A1030"/>
    <mergeCell ref="A953:A954"/>
    <mergeCell ref="A961:E961"/>
    <mergeCell ref="A962:A963"/>
    <mergeCell ref="D975:E975"/>
    <mergeCell ref="B977:E977"/>
    <mergeCell ref="A1062:E1062"/>
    <mergeCell ref="A1063:A1064"/>
    <mergeCell ref="B1076:E1076"/>
    <mergeCell ref="B1078:E1078"/>
    <mergeCell ref="B1079:E1079"/>
    <mergeCell ref="A1080:A1081"/>
    <mergeCell ref="A1088:E1088"/>
    <mergeCell ref="A1089:A1090"/>
    <mergeCell ref="B1103:E1103"/>
    <mergeCell ref="B1104:E1104"/>
    <mergeCell ref="A1105:A1106"/>
    <mergeCell ref="A1113:E1113"/>
    <mergeCell ref="A1114:A1115"/>
    <mergeCell ref="B1128:E1128"/>
    <mergeCell ref="B1129:E1129"/>
    <mergeCell ref="A1130:A1131"/>
    <mergeCell ref="A1138:E1138"/>
    <mergeCell ref="A1139:A1140"/>
    <mergeCell ref="B1153:E1153"/>
    <mergeCell ref="B1154:E1154"/>
    <mergeCell ref="A1155:A1156"/>
    <mergeCell ref="A1163:E1163"/>
    <mergeCell ref="A1164:A1165"/>
    <mergeCell ref="A1214:A1215"/>
    <mergeCell ref="B1178:E1178"/>
    <mergeCell ref="B1179:E1179"/>
    <mergeCell ref="A1180:A1181"/>
    <mergeCell ref="A1188:E1188"/>
    <mergeCell ref="A1189:A1190"/>
    <mergeCell ref="B1203:E1203"/>
    <mergeCell ref="B1204:E1204"/>
    <mergeCell ref="A1205:A1206"/>
    <mergeCell ref="A1213:E121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2"/>
  <sheetViews>
    <sheetView workbookViewId="0">
      <selection sqref="A1:E1"/>
    </sheetView>
  </sheetViews>
  <sheetFormatPr defaultRowHeight="15"/>
  <cols>
    <col min="1" max="1" width="28.5703125" style="256" customWidth="1"/>
    <col min="2" max="2" width="11.7109375" style="256" hidden="1" customWidth="1"/>
    <col min="3" max="4" width="11.7109375" style="256" customWidth="1"/>
    <col min="5" max="5" width="13.28515625" style="256" customWidth="1"/>
    <col min="6" max="16384" width="9.140625" style="256"/>
  </cols>
  <sheetData>
    <row r="1" spans="1:5">
      <c r="A1" s="431" t="s">
        <v>291</v>
      </c>
      <c r="B1" s="431"/>
      <c r="C1" s="431"/>
      <c r="D1" s="431"/>
      <c r="E1" s="431"/>
    </row>
    <row r="2" spans="1:5" ht="32.25" customHeight="1">
      <c r="A2" s="806" t="s">
        <v>303</v>
      </c>
      <c r="B2" s="806"/>
      <c r="C2" s="806"/>
      <c r="D2" s="806"/>
      <c r="E2" s="806"/>
    </row>
    <row r="3" spans="1:5">
      <c r="A3" s="442" t="s">
        <v>553</v>
      </c>
      <c r="B3" s="442"/>
      <c r="C3" s="442"/>
      <c r="D3" s="442"/>
      <c r="E3" s="442"/>
    </row>
    <row r="4" spans="1:5" ht="15.75" thickBot="1"/>
    <row r="5" spans="1:5" ht="15.75" thickBot="1">
      <c r="A5" s="10" t="s">
        <v>21</v>
      </c>
      <c r="B5" s="432" t="s">
        <v>554</v>
      </c>
      <c r="C5" s="432"/>
      <c r="D5" s="432"/>
      <c r="E5" s="432"/>
    </row>
    <row r="6" spans="1:5" ht="15.75" thickBot="1">
      <c r="A6" s="10" t="s">
        <v>4</v>
      </c>
      <c r="B6" s="432">
        <v>10270</v>
      </c>
      <c r="C6" s="432"/>
      <c r="D6" s="432"/>
      <c r="E6" s="432"/>
    </row>
    <row r="7" spans="1:5" ht="15.75" thickBot="1">
      <c r="A7" s="10" t="s">
        <v>26</v>
      </c>
      <c r="B7" s="436" t="s">
        <v>192</v>
      </c>
      <c r="C7" s="437"/>
      <c r="D7" s="437"/>
      <c r="E7" s="438"/>
    </row>
    <row r="8" spans="1:5" ht="15.75" thickBot="1">
      <c r="A8" s="439" t="s">
        <v>7</v>
      </c>
      <c r="B8" s="440"/>
      <c r="C8" s="440"/>
      <c r="D8" s="440"/>
      <c r="E8" s="441"/>
    </row>
    <row r="9" spans="1:5" ht="15.75" thickBot="1">
      <c r="A9" s="443" t="s">
        <v>300</v>
      </c>
      <c r="B9" s="444"/>
      <c r="C9" s="444"/>
      <c r="D9" s="444"/>
      <c r="E9" s="445"/>
    </row>
    <row r="10" spans="1:5" ht="15.75" thickBot="1">
      <c r="A10" s="443"/>
      <c r="B10" s="444"/>
      <c r="C10" s="444"/>
      <c r="D10" s="444"/>
      <c r="E10" s="445"/>
    </row>
    <row r="11" spans="1:5" ht="15.75" thickBot="1">
      <c r="A11" s="443"/>
      <c r="B11" s="444"/>
      <c r="C11" s="444"/>
      <c r="D11" s="444"/>
      <c r="E11" s="445"/>
    </row>
    <row r="12" spans="1:5" ht="45" customHeight="1" thickBot="1">
      <c r="A12" s="9" t="s">
        <v>10</v>
      </c>
      <c r="B12" s="623" t="s">
        <v>555</v>
      </c>
      <c r="C12" s="447"/>
      <c r="D12" s="447"/>
      <c r="E12" s="448"/>
    </row>
    <row r="13" spans="1:5">
      <c r="A13" s="416" t="s">
        <v>11</v>
      </c>
      <c r="B13" s="29">
        <v>2019</v>
      </c>
      <c r="C13" s="29">
        <v>2020</v>
      </c>
      <c r="D13" s="29">
        <v>2021</v>
      </c>
      <c r="E13" s="29">
        <v>2022</v>
      </c>
    </row>
    <row r="14" spans="1:5" ht="15.75" thickBot="1">
      <c r="A14" s="417"/>
      <c r="B14" s="30" t="s">
        <v>5</v>
      </c>
      <c r="C14" s="30" t="s">
        <v>6</v>
      </c>
      <c r="D14" s="30" t="s">
        <v>6</v>
      </c>
      <c r="E14" s="30" t="s">
        <v>6</v>
      </c>
    </row>
    <row r="15" spans="1:5" ht="23.25" thickBot="1">
      <c r="A15" s="39" t="str">
        <f>'[1]Formati 2.1 Sipas Tavaneve'!C15</f>
        <v>Mbeshtetja  financiare te ushtarakeve ne rezerve dhe ne lirim</v>
      </c>
      <c r="B15" s="273">
        <v>1</v>
      </c>
      <c r="C15" s="39" t="s">
        <v>556</v>
      </c>
      <c r="D15" s="39" t="s">
        <v>556</v>
      </c>
      <c r="E15" s="39" t="str">
        <f>'[1]Formati 2.1 Sipas Tavaneve'!G15</f>
        <v>e pandryshuar</v>
      </c>
    </row>
    <row r="16" spans="1:5" ht="32.450000000000003" customHeight="1" thickBot="1">
      <c r="A16" s="129" t="s">
        <v>12</v>
      </c>
      <c r="B16" s="461" t="s">
        <v>557</v>
      </c>
      <c r="C16" s="462"/>
      <c r="D16" s="462"/>
      <c r="E16" s="463"/>
    </row>
    <row r="17" spans="1:5" ht="15.75" thickBot="1">
      <c r="A17" s="458" t="s">
        <v>13</v>
      </c>
      <c r="B17" s="459"/>
      <c r="C17" s="459"/>
      <c r="D17" s="459"/>
      <c r="E17" s="460"/>
    </row>
    <row r="18" spans="1:5" ht="45" customHeight="1" thickBot="1">
      <c r="A18" s="274" t="str">
        <f>'[1]Formati 2.1 Sipas Tavaneve'!C20</f>
        <v>Trajtim te vecante te ushtarakeve te ushtarakeve ne rezerve dhe ne lirim</v>
      </c>
      <c r="B18" s="273">
        <v>1</v>
      </c>
      <c r="C18" s="274" t="s">
        <v>556</v>
      </c>
      <c r="D18" s="274" t="s">
        <v>556</v>
      </c>
      <c r="E18" s="274" t="str">
        <f>'[1]Formati 2.1 Sipas Tavaneve'!G20</f>
        <v>e pandryshuar</v>
      </c>
    </row>
    <row r="19" spans="1:5" ht="15.75" thickBot="1">
      <c r="A19" s="464" t="s">
        <v>29</v>
      </c>
      <c r="B19" s="465"/>
      <c r="C19" s="465"/>
      <c r="D19" s="465"/>
      <c r="E19" s="466"/>
    </row>
    <row r="20" spans="1:5" ht="15.75" thickBot="1">
      <c r="A20" s="428" t="s">
        <v>36</v>
      </c>
      <c r="B20" s="429"/>
      <c r="C20" s="429"/>
      <c r="D20" s="429"/>
      <c r="E20" s="430"/>
    </row>
    <row r="21" spans="1:5" ht="15.75" thickBot="1">
      <c r="A21" s="12" t="s">
        <v>27</v>
      </c>
      <c r="B21" s="624" t="e">
        <f>'[1]Formati 2.1 Sipas Tavaneve'!D25:G25</f>
        <v>#VALUE!</v>
      </c>
      <c r="C21" s="585"/>
      <c r="D21" s="585"/>
      <c r="E21" s="586"/>
    </row>
    <row r="22" spans="1:5" ht="22.15" customHeight="1" thickBot="1">
      <c r="A22" s="127" t="s">
        <v>9</v>
      </c>
      <c r="B22" s="624" t="e">
        <f>'[1]Formati 2.1 Sipas Tavaneve'!D26:G26</f>
        <v>#VALUE!</v>
      </c>
      <c r="C22" s="585"/>
      <c r="D22" s="585"/>
      <c r="E22" s="586"/>
    </row>
    <row r="23" spans="1:5" ht="15.75" thickBot="1">
      <c r="A23" s="127" t="s">
        <v>14</v>
      </c>
      <c r="B23" s="624" t="e">
        <f>'[1]Formati 2.1 Sipas Tavaneve'!D27:G27</f>
        <v>#VALUE!</v>
      </c>
      <c r="C23" s="585"/>
      <c r="D23" s="585"/>
      <c r="E23" s="586"/>
    </row>
    <row r="24" spans="1:5">
      <c r="A24" s="416"/>
      <c r="B24" s="29">
        <v>2019</v>
      </c>
      <c r="C24" s="29">
        <v>2020</v>
      </c>
      <c r="D24" s="29">
        <v>2021</v>
      </c>
      <c r="E24" s="29">
        <v>2022</v>
      </c>
    </row>
    <row r="25" spans="1:5" ht="15.75" thickBot="1">
      <c r="A25" s="417"/>
      <c r="B25" s="11" t="s">
        <v>5</v>
      </c>
      <c r="C25" s="11" t="s">
        <v>6</v>
      </c>
      <c r="D25" s="11" t="s">
        <v>6</v>
      </c>
      <c r="E25" s="11" t="s">
        <v>6</v>
      </c>
    </row>
    <row r="26" spans="1:5" ht="15.75" thickBot="1">
      <c r="A26" s="127" t="s">
        <v>8</v>
      </c>
      <c r="B26" s="2">
        <f>[2]ISSH!D13+[2]ISSH!D50+[2]ISSH!D87+[2]ISSH!D124+[2]ISSH!D161</f>
        <v>37736.548964000001</v>
      </c>
      <c r="C26" s="2">
        <f>[2]ISSH!E13+[2]ISSH!E50+[2]ISSH!E87+[2]ISSH!E124+[2]ISSH!E161</f>
        <v>38061.362031995937</v>
      </c>
      <c r="D26" s="2">
        <f>[2]ISSH!F13+[2]ISSH!F50+[2]ISSH!F87+[2]ISSH!F124+[2]ISSH!F161</f>
        <v>38429.305781955904</v>
      </c>
      <c r="E26" s="2">
        <f>[2]ISSH!G13+[2]ISSH!G50+[2]ISSH!G87+[2]ISSH!G124+[2]ISSH!G161</f>
        <v>38801.035938892899</v>
      </c>
    </row>
    <row r="27" spans="1:5" ht="15.75" thickBot="1">
      <c r="A27" s="127" t="s">
        <v>15</v>
      </c>
      <c r="B27" s="2">
        <v>5060000</v>
      </c>
      <c r="C27" s="2">
        <v>5060000</v>
      </c>
      <c r="D27" s="2">
        <v>5200000</v>
      </c>
      <c r="E27" s="2">
        <f>'[1]Formati 2.1 Sipas Tavaneve'!G31</f>
        <v>5200000</v>
      </c>
    </row>
    <row r="28" spans="1:5" ht="15.75" thickBot="1">
      <c r="A28" s="127" t="s">
        <v>23</v>
      </c>
      <c r="B28" s="2">
        <f t="shared" ref="B28:D28" si="0">B27/B26</f>
        <v>134.08751300568449</v>
      </c>
      <c r="C28" s="2">
        <f t="shared" si="0"/>
        <v>132.94321931375859</v>
      </c>
      <c r="D28" s="2">
        <f t="shared" si="0"/>
        <v>135.31339934955599</v>
      </c>
      <c r="E28" s="2">
        <f>'[1]Formati 2.1 Sipas Tavaneve'!G32</f>
        <v>189.18722258604382</v>
      </c>
    </row>
    <row r="29" spans="1:5" ht="15.75" thickBot="1">
      <c r="A29" s="127" t="s">
        <v>16</v>
      </c>
      <c r="B29" s="2" t="str">
        <f>'[1]Formati 2.1 Sipas Tavaneve'!D33</f>
        <v>…</v>
      </c>
      <c r="C29" s="2">
        <f>'[1]Formati 2.1 Sipas Tavaneve'!E33</f>
        <v>-1.7033227559543396E-2</v>
      </c>
      <c r="D29" s="2">
        <f>'[1]Formati 2.1 Sipas Tavaneve'!F33</f>
        <v>9.8330241187383205E-3</v>
      </c>
      <c r="E29" s="2">
        <f>'[1]Formati 2.1 Sipas Tavaneve'!G33</f>
        <v>9.9577438912363814E-3</v>
      </c>
    </row>
    <row r="30" spans="1:5" ht="15.75" thickBot="1">
      <c r="A30" s="127" t="s">
        <v>17</v>
      </c>
      <c r="B30" s="2" t="str">
        <f>'[1]Formati 2.1 Sipas Tavaneve'!D34</f>
        <v>…</v>
      </c>
      <c r="C30" s="2">
        <f>'[1]Formati 2.1 Sipas Tavaneve'!E34</f>
        <v>1.7167209423873286E-2</v>
      </c>
      <c r="D30" s="2">
        <f>'[1]Formati 2.1 Sipas Tavaneve'!F34</f>
        <v>0</v>
      </c>
      <c r="E30" s="2">
        <f>'[1]Formati 2.1 Sipas Tavaneve'!G34</f>
        <v>2.7667984189723382E-2</v>
      </c>
    </row>
    <row r="31" spans="1:5" ht="15.75" thickBot="1">
      <c r="A31" s="127" t="s">
        <v>18</v>
      </c>
      <c r="B31" s="2" t="str">
        <f>'[1]Formati 2.1 Sipas Tavaneve'!D35</f>
        <v>…</v>
      </c>
      <c r="C31" s="2">
        <f>'[1]Formati 2.1 Sipas Tavaneve'!E35</f>
        <v>3.4793075353407588E-2</v>
      </c>
      <c r="D31" s="2">
        <f>'[1]Formati 2.1 Sipas Tavaneve'!F35</f>
        <v>-9.7372772368179428E-3</v>
      </c>
      <c r="E31" s="2">
        <f>'[1]Formati 2.1 Sipas Tavaneve'!G35</f>
        <v>1.7535625035411506E-2</v>
      </c>
    </row>
    <row r="32" spans="1:5" ht="15.75" thickBot="1">
      <c r="A32" s="413" t="s">
        <v>31</v>
      </c>
      <c r="B32" s="414"/>
      <c r="C32" s="414"/>
      <c r="D32" s="414"/>
      <c r="E32" s="415"/>
    </row>
    <row r="33" spans="1:5">
      <c r="A33" s="416"/>
      <c r="B33" s="29">
        <v>2019</v>
      </c>
      <c r="C33" s="29">
        <v>2020</v>
      </c>
      <c r="D33" s="29">
        <v>2021</v>
      </c>
      <c r="E33" s="29">
        <v>2022</v>
      </c>
    </row>
    <row r="34" spans="1:5" ht="15.75" thickBot="1">
      <c r="A34" s="417"/>
      <c r="B34" s="11" t="s">
        <v>5</v>
      </c>
      <c r="C34" s="11" t="s">
        <v>6</v>
      </c>
      <c r="D34" s="11" t="s">
        <v>6</v>
      </c>
      <c r="E34" s="11" t="s">
        <v>6</v>
      </c>
    </row>
    <row r="35" spans="1:5" ht="15.75" thickBot="1">
      <c r="A35" s="1" t="s">
        <v>0</v>
      </c>
      <c r="B35" s="4">
        <v>0</v>
      </c>
      <c r="C35" s="4">
        <v>0</v>
      </c>
      <c r="D35" s="4">
        <v>0</v>
      </c>
      <c r="E35" s="4">
        <v>0</v>
      </c>
    </row>
    <row r="36" spans="1:5" ht="15.75" thickBot="1">
      <c r="A36" s="5" t="s">
        <v>41</v>
      </c>
      <c r="B36" s="6"/>
      <c r="C36" s="275"/>
      <c r="D36" s="275"/>
      <c r="E36" s="275"/>
    </row>
    <row r="37" spans="1:5" ht="15.75" thickBot="1">
      <c r="A37" s="5" t="s">
        <v>42</v>
      </c>
      <c r="B37" s="6"/>
      <c r="C37" s="7"/>
      <c r="D37" s="7"/>
      <c r="E37" s="7"/>
    </row>
    <row r="38" spans="1:5" ht="24.75" thickBot="1">
      <c r="A38" s="1" t="s">
        <v>28</v>
      </c>
      <c r="B38" s="4">
        <v>0</v>
      </c>
      <c r="C38" s="4">
        <v>0</v>
      </c>
      <c r="D38" s="4">
        <v>0</v>
      </c>
      <c r="E38" s="4">
        <v>0</v>
      </c>
    </row>
    <row r="39" spans="1:5" ht="15.75" thickBot="1">
      <c r="A39" s="5" t="s">
        <v>41</v>
      </c>
      <c r="B39" s="6"/>
      <c r="C39" s="4"/>
      <c r="D39" s="4"/>
      <c r="E39" s="4"/>
    </row>
    <row r="40" spans="1:5" ht="15.75" thickBot="1">
      <c r="A40" s="5" t="s">
        <v>42</v>
      </c>
      <c r="B40" s="6"/>
      <c r="C40" s="4"/>
      <c r="D40" s="4"/>
      <c r="E40" s="4"/>
    </row>
    <row r="41" spans="1:5" ht="15.75" thickBot="1">
      <c r="A41" s="1" t="s">
        <v>1</v>
      </c>
      <c r="B41" s="6">
        <v>0</v>
      </c>
      <c r="C41" s="4">
        <v>0</v>
      </c>
      <c r="D41" s="4">
        <v>0</v>
      </c>
      <c r="E41" s="4">
        <v>0</v>
      </c>
    </row>
    <row r="42" spans="1:5" ht="15.75" thickBot="1">
      <c r="A42" s="5" t="s">
        <v>41</v>
      </c>
      <c r="B42" s="6"/>
      <c r="C42" s="4"/>
      <c r="D42" s="4"/>
      <c r="E42" s="4"/>
    </row>
    <row r="43" spans="1:5" ht="15.75" thickBot="1">
      <c r="A43" s="5" t="s">
        <v>42</v>
      </c>
      <c r="B43" s="6"/>
      <c r="C43" s="4"/>
      <c r="D43" s="4"/>
      <c r="E43" s="4"/>
    </row>
    <row r="44" spans="1:5" ht="15.75" thickBot="1">
      <c r="A44" s="1" t="s">
        <v>2</v>
      </c>
      <c r="B44" s="6"/>
      <c r="C44" s="4"/>
      <c r="D44" s="4"/>
      <c r="E44" s="4"/>
    </row>
    <row r="45" spans="1:5" ht="15.75" thickBot="1">
      <c r="A45" s="5" t="s">
        <v>41</v>
      </c>
      <c r="B45" s="6"/>
      <c r="C45" s="4"/>
      <c r="D45" s="4"/>
      <c r="E45" s="4"/>
    </row>
    <row r="46" spans="1:5" ht="15.75" thickBot="1">
      <c r="A46" s="5" t="s">
        <v>42</v>
      </c>
      <c r="B46" s="6"/>
      <c r="C46" s="4"/>
      <c r="D46" s="4"/>
      <c r="E46" s="4"/>
    </row>
    <row r="47" spans="1:5" ht="15.75" thickBot="1">
      <c r="A47" s="1" t="s">
        <v>24</v>
      </c>
      <c r="B47" s="6">
        <f>B48+B49</f>
        <v>5060000</v>
      </c>
      <c r="C47" s="6">
        <f t="shared" ref="C47:E47" si="1">C48+C49</f>
        <v>5060000</v>
      </c>
      <c r="D47" s="6">
        <f t="shared" si="1"/>
        <v>5200000</v>
      </c>
      <c r="E47" s="6">
        <f t="shared" si="1"/>
        <v>5200000</v>
      </c>
    </row>
    <row r="48" spans="1:5" ht="15.75" thickBot="1">
      <c r="A48" s="5" t="s">
        <v>41</v>
      </c>
      <c r="B48" s="6">
        <f>B27</f>
        <v>5060000</v>
      </c>
      <c r="C48" s="6">
        <f t="shared" ref="C48:E48" si="2">C27</f>
        <v>5060000</v>
      </c>
      <c r="D48" s="6">
        <f t="shared" si="2"/>
        <v>5200000</v>
      </c>
      <c r="E48" s="6">
        <f t="shared" si="2"/>
        <v>5200000</v>
      </c>
    </row>
    <row r="49" spans="1:5" ht="15.75" thickBot="1">
      <c r="A49" s="5" t="s">
        <v>42</v>
      </c>
      <c r="B49" s="6"/>
      <c r="C49" s="4"/>
      <c r="D49" s="4"/>
      <c r="E49" s="4"/>
    </row>
    <row r="50" spans="1:5" ht="15.75" thickBot="1">
      <c r="A50" s="1" t="s">
        <v>25</v>
      </c>
      <c r="B50" s="6"/>
      <c r="C50" s="4"/>
      <c r="D50" s="4"/>
      <c r="E50" s="4"/>
    </row>
    <row r="51" spans="1:5" ht="15.75" thickBot="1">
      <c r="A51" s="5" t="s">
        <v>41</v>
      </c>
      <c r="B51" s="6"/>
      <c r="C51" s="4"/>
      <c r="D51" s="4"/>
      <c r="E51" s="4"/>
    </row>
    <row r="52" spans="1:5" ht="15.75" thickBot="1">
      <c r="A52" s="5" t="s">
        <v>42</v>
      </c>
      <c r="B52" s="6"/>
      <c r="C52" s="4"/>
      <c r="D52" s="4"/>
      <c r="E52" s="4"/>
    </row>
    <row r="53" spans="1:5" ht="24.75" thickBot="1">
      <c r="A53" s="1" t="s">
        <v>3</v>
      </c>
      <c r="B53" s="6">
        <v>0</v>
      </c>
      <c r="C53" s="4">
        <v>0</v>
      </c>
      <c r="D53" s="4">
        <f>C53*1.03*0.99</f>
        <v>0</v>
      </c>
      <c r="E53" s="4">
        <f>D53*1.03*0.99</f>
        <v>0</v>
      </c>
    </row>
    <row r="54" spans="1:5" ht="15.75" thickBot="1">
      <c r="A54" s="5" t="s">
        <v>41</v>
      </c>
      <c r="B54" s="6"/>
      <c r="C54" s="20"/>
      <c r="D54" s="20"/>
      <c r="E54" s="20"/>
    </row>
    <row r="55" spans="1:5" ht="15.75" thickBot="1">
      <c r="A55" s="5" t="s">
        <v>42</v>
      </c>
      <c r="B55" s="6"/>
      <c r="C55" s="21"/>
      <c r="D55" s="20"/>
      <c r="E55" s="20"/>
    </row>
    <row r="56" spans="1:5" ht="15.75" thickBot="1">
      <c r="A56" s="13" t="s">
        <v>30</v>
      </c>
      <c r="B56" s="6">
        <f>B53+B50+B47+B44+B41+B38+B35</f>
        <v>5060000</v>
      </c>
      <c r="C56" s="6">
        <f t="shared" ref="C56:E56" si="3">C53+C50+C47+C44+C41+C38+C35</f>
        <v>5060000</v>
      </c>
      <c r="D56" s="6">
        <f t="shared" si="3"/>
        <v>5200000</v>
      </c>
      <c r="E56" s="6">
        <f t="shared" si="3"/>
        <v>5200000</v>
      </c>
    </row>
    <row r="57" spans="1:5" ht="15.75" thickBot="1">
      <c r="A57" s="16" t="s">
        <v>32</v>
      </c>
      <c r="B57" s="17">
        <f>IF(B56-B27=0,0,"Error")</f>
        <v>0</v>
      </c>
      <c r="C57" s="17">
        <f>IF(C56-C27=0,0,"Error")</f>
        <v>0</v>
      </c>
      <c r="D57" s="17">
        <f>IF(D56-D27=0,0,"Error")</f>
        <v>0</v>
      </c>
      <c r="E57" s="17">
        <f>IF(E56-E27=0,0,"Error")</f>
        <v>0</v>
      </c>
    </row>
    <row r="58" spans="1:5" ht="15.75" thickBot="1">
      <c r="A58" s="18"/>
      <c r="B58" s="19"/>
      <c r="C58" s="19"/>
      <c r="D58" s="19"/>
      <c r="E58" s="276"/>
    </row>
    <row r="59" spans="1:5" ht="24.75" thickBot="1">
      <c r="A59" s="129" t="s">
        <v>39</v>
      </c>
      <c r="B59" s="36">
        <f>B56</f>
        <v>5060000</v>
      </c>
      <c r="C59" s="36">
        <f t="shared" ref="C59:E59" si="4">C56</f>
        <v>5060000</v>
      </c>
      <c r="D59" s="36">
        <f t="shared" si="4"/>
        <v>5200000</v>
      </c>
      <c r="E59" s="36">
        <f t="shared" si="4"/>
        <v>5200000</v>
      </c>
    </row>
    <row r="60" spans="1:5" ht="24.75" thickBot="1">
      <c r="A60" s="129" t="s">
        <v>40</v>
      </c>
      <c r="B60" s="36">
        <f>B62+B65+B68+B71+B74+B77+B80+B83+B88</f>
        <v>5060000</v>
      </c>
      <c r="C60" s="36">
        <f t="shared" ref="C60:E60" si="5">C62+C65+C68+C71+C74+C77+C80+C83+C88</f>
        <v>5060000</v>
      </c>
      <c r="D60" s="36">
        <f t="shared" si="5"/>
        <v>5200000</v>
      </c>
      <c r="E60" s="36">
        <f t="shared" si="5"/>
        <v>5200000</v>
      </c>
    </row>
    <row r="61" spans="1:5" ht="15.75" thickBot="1">
      <c r="A61" s="1" t="s">
        <v>0</v>
      </c>
      <c r="B61" s="14">
        <f>B62</f>
        <v>0</v>
      </c>
      <c r="C61" s="14">
        <f t="shared" ref="C61:E61" si="6">C62</f>
        <v>0</v>
      </c>
      <c r="D61" s="14">
        <f t="shared" si="6"/>
        <v>0</v>
      </c>
      <c r="E61" s="14">
        <f t="shared" si="6"/>
        <v>0</v>
      </c>
    </row>
    <row r="62" spans="1:5" ht="15.75" thickBot="1">
      <c r="A62" s="5" t="s">
        <v>41</v>
      </c>
      <c r="B62" s="6">
        <f>B36</f>
        <v>0</v>
      </c>
      <c r="C62" s="6">
        <f t="shared" ref="C62:E62" si="7">C36</f>
        <v>0</v>
      </c>
      <c r="D62" s="6">
        <f t="shared" si="7"/>
        <v>0</v>
      </c>
      <c r="E62" s="6">
        <f t="shared" si="7"/>
        <v>0</v>
      </c>
    </row>
    <row r="63" spans="1:5" ht="15.75" thickBot="1">
      <c r="A63" s="5" t="s">
        <v>44</v>
      </c>
      <c r="B63" s="6">
        <v>0</v>
      </c>
      <c r="C63" s="6">
        <v>0</v>
      </c>
      <c r="D63" s="6">
        <v>0</v>
      </c>
      <c r="E63" s="6">
        <v>0</v>
      </c>
    </row>
    <row r="64" spans="1:5" ht="24.75" thickBot="1">
      <c r="A64" s="1" t="s">
        <v>28</v>
      </c>
      <c r="B64" s="14">
        <f>B65+B66</f>
        <v>0</v>
      </c>
      <c r="C64" s="14">
        <f t="shared" ref="C64:E64" si="8">C65+C66</f>
        <v>0</v>
      </c>
      <c r="D64" s="14">
        <f t="shared" si="8"/>
        <v>0</v>
      </c>
      <c r="E64" s="14">
        <f t="shared" si="8"/>
        <v>0</v>
      </c>
    </row>
    <row r="65" spans="1:5" ht="15.75" thickBot="1">
      <c r="A65" s="5" t="s">
        <v>41</v>
      </c>
      <c r="B65" s="4">
        <f>B39</f>
        <v>0</v>
      </c>
      <c r="C65" s="4">
        <f t="shared" ref="C65:E65" si="9">C39</f>
        <v>0</v>
      </c>
      <c r="D65" s="4">
        <f t="shared" si="9"/>
        <v>0</v>
      </c>
      <c r="E65" s="4">
        <f t="shared" si="9"/>
        <v>0</v>
      </c>
    </row>
    <row r="66" spans="1:5" ht="15.75" thickBot="1">
      <c r="A66" s="5" t="s">
        <v>44</v>
      </c>
      <c r="B66" s="6">
        <v>0</v>
      </c>
      <c r="C66" s="6">
        <v>0</v>
      </c>
      <c r="D66" s="6">
        <v>0</v>
      </c>
      <c r="E66" s="6">
        <v>0</v>
      </c>
    </row>
    <row r="67" spans="1:5" ht="15.75" thickBot="1">
      <c r="A67" s="1" t="s">
        <v>1</v>
      </c>
      <c r="B67" s="14">
        <f>B68+B69</f>
        <v>0</v>
      </c>
      <c r="C67" s="14">
        <f t="shared" ref="C67:E67" si="10">C68+C69</f>
        <v>0</v>
      </c>
      <c r="D67" s="14">
        <f t="shared" si="10"/>
        <v>0</v>
      </c>
      <c r="E67" s="14">
        <f t="shared" si="10"/>
        <v>0</v>
      </c>
    </row>
    <row r="68" spans="1:5" ht="15.75" thickBot="1">
      <c r="A68" s="5" t="s">
        <v>41</v>
      </c>
      <c r="B68" s="6">
        <f>B42</f>
        <v>0</v>
      </c>
      <c r="C68" s="6">
        <f t="shared" ref="C68:E68" si="11">C42</f>
        <v>0</v>
      </c>
      <c r="D68" s="6">
        <f t="shared" si="11"/>
        <v>0</v>
      </c>
      <c r="E68" s="6">
        <f t="shared" si="11"/>
        <v>0</v>
      </c>
    </row>
    <row r="69" spans="1:5" ht="15.75" thickBot="1">
      <c r="A69" s="5" t="s">
        <v>44</v>
      </c>
      <c r="B69" s="6">
        <v>0</v>
      </c>
      <c r="C69" s="6">
        <v>0</v>
      </c>
      <c r="D69" s="6">
        <v>0</v>
      </c>
      <c r="E69" s="6">
        <v>0</v>
      </c>
    </row>
    <row r="70" spans="1:5" ht="15.75" thickBot="1">
      <c r="A70" s="1" t="s">
        <v>2</v>
      </c>
      <c r="B70" s="14">
        <f>B71+B72</f>
        <v>0</v>
      </c>
      <c r="C70" s="14">
        <f t="shared" ref="C70:E70" si="12">C71+C72</f>
        <v>0</v>
      </c>
      <c r="D70" s="14">
        <f t="shared" si="12"/>
        <v>0</v>
      </c>
      <c r="E70" s="14">
        <f t="shared" si="12"/>
        <v>0</v>
      </c>
    </row>
    <row r="71" spans="1:5" ht="15.75" thickBot="1">
      <c r="A71" s="5" t="s">
        <v>41</v>
      </c>
      <c r="B71" s="4">
        <f>B45</f>
        <v>0</v>
      </c>
      <c r="C71" s="4">
        <f t="shared" ref="C71:E71" si="13">C45</f>
        <v>0</v>
      </c>
      <c r="D71" s="4">
        <f t="shared" si="13"/>
        <v>0</v>
      </c>
      <c r="E71" s="4">
        <f t="shared" si="13"/>
        <v>0</v>
      </c>
    </row>
    <row r="72" spans="1:5" ht="15.75" thickBot="1">
      <c r="A72" s="5" t="s">
        <v>44</v>
      </c>
      <c r="B72" s="6">
        <v>0</v>
      </c>
      <c r="C72" s="6">
        <v>0</v>
      </c>
      <c r="D72" s="6">
        <v>0</v>
      </c>
      <c r="E72" s="6">
        <v>0</v>
      </c>
    </row>
    <row r="73" spans="1:5" ht="15.75" thickBot="1">
      <c r="A73" s="1" t="s">
        <v>24</v>
      </c>
      <c r="B73" s="14">
        <f>B74+B75</f>
        <v>5060000</v>
      </c>
      <c r="C73" s="14">
        <f t="shared" ref="C73:E73" si="14">C74+C75</f>
        <v>5060000</v>
      </c>
      <c r="D73" s="14">
        <f t="shared" si="14"/>
        <v>5200000</v>
      </c>
      <c r="E73" s="14">
        <f t="shared" si="14"/>
        <v>5200000</v>
      </c>
    </row>
    <row r="74" spans="1:5" ht="15.75" thickBot="1">
      <c r="A74" s="5" t="s">
        <v>41</v>
      </c>
      <c r="B74" s="4">
        <f>B48</f>
        <v>5060000</v>
      </c>
      <c r="C74" s="4">
        <f t="shared" ref="C74:E74" si="15">C48</f>
        <v>5060000</v>
      </c>
      <c r="D74" s="4">
        <f t="shared" si="15"/>
        <v>5200000</v>
      </c>
      <c r="E74" s="4">
        <f t="shared" si="15"/>
        <v>5200000</v>
      </c>
    </row>
    <row r="75" spans="1:5" ht="15.75" thickBot="1">
      <c r="A75" s="5" t="s">
        <v>44</v>
      </c>
      <c r="B75" s="6">
        <v>0</v>
      </c>
      <c r="C75" s="6">
        <v>0</v>
      </c>
      <c r="D75" s="6">
        <v>0</v>
      </c>
      <c r="E75" s="6">
        <v>0</v>
      </c>
    </row>
    <row r="76" spans="1:5" ht="15.75" thickBot="1">
      <c r="A76" s="1" t="s">
        <v>25</v>
      </c>
      <c r="B76" s="14">
        <f>B77+B78</f>
        <v>0</v>
      </c>
      <c r="C76" s="14">
        <f>C77+C78</f>
        <v>0</v>
      </c>
      <c r="D76" s="14">
        <f t="shared" ref="D76:E76" si="16">D77+D78</f>
        <v>0</v>
      </c>
      <c r="E76" s="14">
        <f t="shared" si="16"/>
        <v>0</v>
      </c>
    </row>
    <row r="77" spans="1:5" ht="15.75" thickBot="1">
      <c r="A77" s="5" t="s">
        <v>41</v>
      </c>
      <c r="B77" s="4">
        <f>B51</f>
        <v>0</v>
      </c>
      <c r="C77" s="4">
        <f t="shared" ref="C77:E77" si="17">C51</f>
        <v>0</v>
      </c>
      <c r="D77" s="4">
        <f t="shared" si="17"/>
        <v>0</v>
      </c>
      <c r="E77" s="4">
        <f t="shared" si="17"/>
        <v>0</v>
      </c>
    </row>
    <row r="78" spans="1:5" ht="15.75" thickBot="1">
      <c r="A78" s="5" t="s">
        <v>44</v>
      </c>
      <c r="B78" s="6">
        <v>0</v>
      </c>
      <c r="C78" s="6">
        <v>0</v>
      </c>
      <c r="D78" s="6">
        <v>0</v>
      </c>
      <c r="E78" s="6">
        <v>0</v>
      </c>
    </row>
    <row r="79" spans="1:5" ht="24.75" thickBot="1">
      <c r="A79" s="1" t="s">
        <v>3</v>
      </c>
      <c r="B79" s="14">
        <f>B80</f>
        <v>0</v>
      </c>
      <c r="C79" s="14">
        <f t="shared" ref="C79:E79" si="18">C80</f>
        <v>0</v>
      </c>
      <c r="D79" s="14">
        <f t="shared" si="18"/>
        <v>0</v>
      </c>
      <c r="E79" s="14">
        <f t="shared" si="18"/>
        <v>0</v>
      </c>
    </row>
    <row r="80" spans="1:5" ht="15.75" thickBot="1">
      <c r="A80" s="5" t="s">
        <v>41</v>
      </c>
      <c r="B80" s="4">
        <f>B54</f>
        <v>0</v>
      </c>
      <c r="C80" s="4">
        <f t="shared" ref="C80:E80" si="19">C54</f>
        <v>0</v>
      </c>
      <c r="D80" s="4">
        <f t="shared" si="19"/>
        <v>0</v>
      </c>
      <c r="E80" s="4">
        <f t="shared" si="19"/>
        <v>0</v>
      </c>
    </row>
    <row r="81" spans="1:5" ht="15.75" thickBot="1">
      <c r="A81" s="5" t="s">
        <v>44</v>
      </c>
      <c r="B81" s="6">
        <v>0</v>
      </c>
      <c r="C81" s="6">
        <v>0</v>
      </c>
      <c r="D81" s="6">
        <v>0</v>
      </c>
      <c r="E81" s="6">
        <v>0</v>
      </c>
    </row>
    <row r="82" spans="1:5" ht="15.75" thickBot="1">
      <c r="A82" s="1" t="s">
        <v>19</v>
      </c>
      <c r="B82" s="14">
        <f>B83+B84+B85+B86</f>
        <v>0</v>
      </c>
      <c r="C82" s="14">
        <f t="shared" ref="C82:E82" si="20">C83+C84+C85+C86</f>
        <v>0</v>
      </c>
      <c r="D82" s="14">
        <f t="shared" si="20"/>
        <v>0</v>
      </c>
      <c r="E82" s="14">
        <f t="shared" si="20"/>
        <v>0</v>
      </c>
    </row>
    <row r="83" spans="1:5" ht="15.75" thickBot="1">
      <c r="A83" s="5" t="s">
        <v>41</v>
      </c>
      <c r="B83" s="4">
        <v>0</v>
      </c>
      <c r="C83" s="4">
        <v>0</v>
      </c>
      <c r="D83" s="4">
        <v>0</v>
      </c>
      <c r="E83" s="4">
        <v>0</v>
      </c>
    </row>
    <row r="84" spans="1:5" ht="15.75" thickBot="1">
      <c r="A84" s="5" t="s">
        <v>49</v>
      </c>
      <c r="B84" s="4">
        <v>0</v>
      </c>
      <c r="C84" s="4">
        <v>0</v>
      </c>
      <c r="D84" s="4">
        <v>0</v>
      </c>
      <c r="E84" s="4">
        <v>0</v>
      </c>
    </row>
    <row r="85" spans="1:5" ht="15.75" thickBot="1">
      <c r="A85" s="5" t="s">
        <v>47</v>
      </c>
      <c r="B85" s="4">
        <v>0</v>
      </c>
      <c r="C85" s="4">
        <v>0</v>
      </c>
      <c r="D85" s="4">
        <v>0</v>
      </c>
      <c r="E85" s="4">
        <v>0</v>
      </c>
    </row>
    <row r="86" spans="1:5" ht="15.75" thickBot="1">
      <c r="A86" s="5" t="s">
        <v>48</v>
      </c>
      <c r="B86" s="4">
        <v>0</v>
      </c>
      <c r="C86" s="4">
        <v>0</v>
      </c>
      <c r="D86" s="4">
        <v>0</v>
      </c>
      <c r="E86" s="4">
        <v>0</v>
      </c>
    </row>
    <row r="87" spans="1:5" ht="15.75" thickBot="1">
      <c r="A87" s="1" t="s">
        <v>20</v>
      </c>
      <c r="B87" s="14">
        <f>B88+B89+B90+B91</f>
        <v>0</v>
      </c>
      <c r="C87" s="14">
        <f t="shared" ref="C87:E87" si="21">C88+C89+C90+C91</f>
        <v>0</v>
      </c>
      <c r="D87" s="14">
        <f t="shared" si="21"/>
        <v>0</v>
      </c>
      <c r="E87" s="14">
        <f t="shared" si="21"/>
        <v>0</v>
      </c>
    </row>
    <row r="88" spans="1:5" ht="15.75" thickBot="1">
      <c r="A88" s="5" t="s">
        <v>41</v>
      </c>
      <c r="B88" s="4">
        <v>0</v>
      </c>
      <c r="C88" s="4">
        <v>0</v>
      </c>
      <c r="D88" s="4">
        <v>0</v>
      </c>
      <c r="E88" s="4">
        <v>0</v>
      </c>
    </row>
    <row r="89" spans="1:5" ht="15.75" thickBot="1">
      <c r="A89" s="5" t="s">
        <v>49</v>
      </c>
      <c r="B89" s="4">
        <v>0</v>
      </c>
      <c r="C89" s="4">
        <v>0</v>
      </c>
      <c r="D89" s="4">
        <v>0</v>
      </c>
      <c r="E89" s="4">
        <v>0</v>
      </c>
    </row>
    <row r="90" spans="1:5" ht="15.75" thickBot="1">
      <c r="A90" s="5" t="s">
        <v>47</v>
      </c>
      <c r="B90" s="4">
        <v>0</v>
      </c>
      <c r="C90" s="4">
        <v>0</v>
      </c>
      <c r="D90" s="4">
        <v>0</v>
      </c>
      <c r="E90" s="4">
        <v>0</v>
      </c>
    </row>
    <row r="91" spans="1:5" ht="15.75" thickBot="1">
      <c r="A91" s="5" t="s">
        <v>48</v>
      </c>
      <c r="B91" s="4">
        <v>0</v>
      </c>
      <c r="C91" s="4">
        <v>0</v>
      </c>
      <c r="D91" s="4">
        <v>0</v>
      </c>
      <c r="E91" s="4">
        <v>0</v>
      </c>
    </row>
    <row r="92" spans="1:5" ht="15.75" thickBot="1">
      <c r="A92" s="16" t="s">
        <v>32</v>
      </c>
      <c r="B92" s="17">
        <f>IF(B60-B59=0,0,"Error")</f>
        <v>0</v>
      </c>
      <c r="C92" s="17">
        <f>IF(C60-C59=0,0,"Error")</f>
        <v>0</v>
      </c>
      <c r="D92" s="17">
        <f>IF(D60-D59=0,0,"Error")</f>
        <v>0</v>
      </c>
      <c r="E92" s="17">
        <f>IF(E60-E59=0,0,"Error")</f>
        <v>0</v>
      </c>
    </row>
  </sheetData>
  <mergeCells count="20">
    <mergeCell ref="A2:E2"/>
    <mergeCell ref="A1:E1"/>
    <mergeCell ref="A9:E11"/>
    <mergeCell ref="A3:E3"/>
    <mergeCell ref="B5:E5"/>
    <mergeCell ref="B6:E6"/>
    <mergeCell ref="B7:E7"/>
    <mergeCell ref="A8:E8"/>
    <mergeCell ref="A33:A34"/>
    <mergeCell ref="B12:E12"/>
    <mergeCell ref="A13:A14"/>
    <mergeCell ref="B16:E16"/>
    <mergeCell ref="A17:E17"/>
    <mergeCell ref="A19:E19"/>
    <mergeCell ref="A20:E20"/>
    <mergeCell ref="B21:E21"/>
    <mergeCell ref="B22:E22"/>
    <mergeCell ref="B23:E23"/>
    <mergeCell ref="A24:A25"/>
    <mergeCell ref="A32:E32"/>
  </mergeCells>
  <pageMargins left="0.7" right="0.7" top="0.75" bottom="0.75" header="0.3" footer="0.3"/>
  <pageSetup paperSize="9" orientation="portrait" verticalDpi="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678"/>
  <sheetViews>
    <sheetView workbookViewId="0">
      <selection sqref="A1:E1"/>
    </sheetView>
  </sheetViews>
  <sheetFormatPr defaultRowHeight="15"/>
  <cols>
    <col min="1" max="1" width="29.7109375" style="46" customWidth="1"/>
    <col min="2" max="2" width="21.85546875" style="46" hidden="1" customWidth="1"/>
    <col min="3" max="3" width="13" style="46" customWidth="1"/>
    <col min="4" max="4" width="11.7109375" style="46" customWidth="1"/>
    <col min="5" max="5" width="15" style="46" customWidth="1"/>
    <col min="6" max="232" width="9.140625" style="46"/>
    <col min="233" max="233" width="12" style="46" customWidth="1"/>
    <col min="234" max="234" width="29.7109375" style="46" customWidth="1"/>
    <col min="235" max="235" width="21.85546875" style="46" customWidth="1"/>
    <col min="236" max="236" width="13" style="46" customWidth="1"/>
    <col min="237" max="237" width="11.7109375" style="46" customWidth="1"/>
    <col min="238" max="238" width="15" style="46" customWidth="1"/>
    <col min="239" max="239" width="12" style="46" customWidth="1"/>
    <col min="240" max="241" width="9.140625" style="46"/>
    <col min="242" max="242" width="10.28515625" style="46" bestFit="1" customWidth="1"/>
    <col min="243" max="488" width="9.140625" style="46"/>
    <col min="489" max="489" width="12" style="46" customWidth="1"/>
    <col min="490" max="490" width="29.7109375" style="46" customWidth="1"/>
    <col min="491" max="491" width="21.85546875" style="46" customWidth="1"/>
    <col min="492" max="492" width="13" style="46" customWidth="1"/>
    <col min="493" max="493" width="11.7109375" style="46" customWidth="1"/>
    <col min="494" max="494" width="15" style="46" customWidth="1"/>
    <col min="495" max="495" width="12" style="46" customWidth="1"/>
    <col min="496" max="497" width="9.140625" style="46"/>
    <col min="498" max="498" width="10.28515625" style="46" bestFit="1" customWidth="1"/>
    <col min="499" max="744" width="9.140625" style="46"/>
    <col min="745" max="745" width="12" style="46" customWidth="1"/>
    <col min="746" max="746" width="29.7109375" style="46" customWidth="1"/>
    <col min="747" max="747" width="21.85546875" style="46" customWidth="1"/>
    <col min="748" max="748" width="13" style="46" customWidth="1"/>
    <col min="749" max="749" width="11.7109375" style="46" customWidth="1"/>
    <col min="750" max="750" width="15" style="46" customWidth="1"/>
    <col min="751" max="751" width="12" style="46" customWidth="1"/>
    <col min="752" max="753" width="9.140625" style="46"/>
    <col min="754" max="754" width="10.28515625" style="46" bestFit="1" customWidth="1"/>
    <col min="755" max="1000" width="9.140625" style="46"/>
    <col min="1001" max="1001" width="12" style="46" customWidth="1"/>
    <col min="1002" max="1002" width="29.7109375" style="46" customWidth="1"/>
    <col min="1003" max="1003" width="21.85546875" style="46" customWidth="1"/>
    <col min="1004" max="1004" width="13" style="46" customWidth="1"/>
    <col min="1005" max="1005" width="11.7109375" style="46" customWidth="1"/>
    <col min="1006" max="1006" width="15" style="46" customWidth="1"/>
    <col min="1007" max="1007" width="12" style="46" customWidth="1"/>
    <col min="1008" max="1009" width="9.140625" style="46"/>
    <col min="1010" max="1010" width="10.28515625" style="46" bestFit="1" customWidth="1"/>
    <col min="1011" max="1256" width="9.140625" style="46"/>
    <col min="1257" max="1257" width="12" style="46" customWidth="1"/>
    <col min="1258" max="1258" width="29.7109375" style="46" customWidth="1"/>
    <col min="1259" max="1259" width="21.85546875" style="46" customWidth="1"/>
    <col min="1260" max="1260" width="13" style="46" customWidth="1"/>
    <col min="1261" max="1261" width="11.7109375" style="46" customWidth="1"/>
    <col min="1262" max="1262" width="15" style="46" customWidth="1"/>
    <col min="1263" max="1263" width="12" style="46" customWidth="1"/>
    <col min="1264" max="1265" width="9.140625" style="46"/>
    <col min="1266" max="1266" width="10.28515625" style="46" bestFit="1" customWidth="1"/>
    <col min="1267" max="1512" width="9.140625" style="46"/>
    <col min="1513" max="1513" width="12" style="46" customWidth="1"/>
    <col min="1514" max="1514" width="29.7109375" style="46" customWidth="1"/>
    <col min="1515" max="1515" width="21.85546875" style="46" customWidth="1"/>
    <col min="1516" max="1516" width="13" style="46" customWidth="1"/>
    <col min="1517" max="1517" width="11.7109375" style="46" customWidth="1"/>
    <col min="1518" max="1518" width="15" style="46" customWidth="1"/>
    <col min="1519" max="1519" width="12" style="46" customWidth="1"/>
    <col min="1520" max="1521" width="9.140625" style="46"/>
    <col min="1522" max="1522" width="10.28515625" style="46" bestFit="1" customWidth="1"/>
    <col min="1523" max="1768" width="9.140625" style="46"/>
    <col min="1769" max="1769" width="12" style="46" customWidth="1"/>
    <col min="1770" max="1770" width="29.7109375" style="46" customWidth="1"/>
    <col min="1771" max="1771" width="21.85546875" style="46" customWidth="1"/>
    <col min="1772" max="1772" width="13" style="46" customWidth="1"/>
    <col min="1773" max="1773" width="11.7109375" style="46" customWidth="1"/>
    <col min="1774" max="1774" width="15" style="46" customWidth="1"/>
    <col min="1775" max="1775" width="12" style="46" customWidth="1"/>
    <col min="1776" max="1777" width="9.140625" style="46"/>
    <col min="1778" max="1778" width="10.28515625" style="46" bestFit="1" customWidth="1"/>
    <col min="1779" max="2024" width="9.140625" style="46"/>
    <col min="2025" max="2025" width="12" style="46" customWidth="1"/>
    <col min="2026" max="2026" width="29.7109375" style="46" customWidth="1"/>
    <col min="2027" max="2027" width="21.85546875" style="46" customWidth="1"/>
    <col min="2028" max="2028" width="13" style="46" customWidth="1"/>
    <col min="2029" max="2029" width="11.7109375" style="46" customWidth="1"/>
    <col min="2030" max="2030" width="15" style="46" customWidth="1"/>
    <col min="2031" max="2031" width="12" style="46" customWidth="1"/>
    <col min="2032" max="2033" width="9.140625" style="46"/>
    <col min="2034" max="2034" width="10.28515625" style="46" bestFit="1" customWidth="1"/>
    <col min="2035" max="2280" width="9.140625" style="46"/>
    <col min="2281" max="2281" width="12" style="46" customWidth="1"/>
    <col min="2282" max="2282" width="29.7109375" style="46" customWidth="1"/>
    <col min="2283" max="2283" width="21.85546875" style="46" customWidth="1"/>
    <col min="2284" max="2284" width="13" style="46" customWidth="1"/>
    <col min="2285" max="2285" width="11.7109375" style="46" customWidth="1"/>
    <col min="2286" max="2286" width="15" style="46" customWidth="1"/>
    <col min="2287" max="2287" width="12" style="46" customWidth="1"/>
    <col min="2288" max="2289" width="9.140625" style="46"/>
    <col min="2290" max="2290" width="10.28515625" style="46" bestFit="1" customWidth="1"/>
    <col min="2291" max="2536" width="9.140625" style="46"/>
    <col min="2537" max="2537" width="12" style="46" customWidth="1"/>
    <col min="2538" max="2538" width="29.7109375" style="46" customWidth="1"/>
    <col min="2539" max="2539" width="21.85546875" style="46" customWidth="1"/>
    <col min="2540" max="2540" width="13" style="46" customWidth="1"/>
    <col min="2541" max="2541" width="11.7109375" style="46" customWidth="1"/>
    <col min="2542" max="2542" width="15" style="46" customWidth="1"/>
    <col min="2543" max="2543" width="12" style="46" customWidth="1"/>
    <col min="2544" max="2545" width="9.140625" style="46"/>
    <col min="2546" max="2546" width="10.28515625" style="46" bestFit="1" customWidth="1"/>
    <col min="2547" max="2792" width="9.140625" style="46"/>
    <col min="2793" max="2793" width="12" style="46" customWidth="1"/>
    <col min="2794" max="2794" width="29.7109375" style="46" customWidth="1"/>
    <col min="2795" max="2795" width="21.85546875" style="46" customWidth="1"/>
    <col min="2796" max="2796" width="13" style="46" customWidth="1"/>
    <col min="2797" max="2797" width="11.7109375" style="46" customWidth="1"/>
    <col min="2798" max="2798" width="15" style="46" customWidth="1"/>
    <col min="2799" max="2799" width="12" style="46" customWidth="1"/>
    <col min="2800" max="2801" width="9.140625" style="46"/>
    <col min="2802" max="2802" width="10.28515625" style="46" bestFit="1" customWidth="1"/>
    <col min="2803" max="3048" width="9.140625" style="46"/>
    <col min="3049" max="3049" width="12" style="46" customWidth="1"/>
    <col min="3050" max="3050" width="29.7109375" style="46" customWidth="1"/>
    <col min="3051" max="3051" width="21.85546875" style="46" customWidth="1"/>
    <col min="3052" max="3052" width="13" style="46" customWidth="1"/>
    <col min="3053" max="3053" width="11.7109375" style="46" customWidth="1"/>
    <col min="3054" max="3054" width="15" style="46" customWidth="1"/>
    <col min="3055" max="3055" width="12" style="46" customWidth="1"/>
    <col min="3056" max="3057" width="9.140625" style="46"/>
    <col min="3058" max="3058" width="10.28515625" style="46" bestFit="1" customWidth="1"/>
    <col min="3059" max="3304" width="9.140625" style="46"/>
    <col min="3305" max="3305" width="12" style="46" customWidth="1"/>
    <col min="3306" max="3306" width="29.7109375" style="46" customWidth="1"/>
    <col min="3307" max="3307" width="21.85546875" style="46" customWidth="1"/>
    <col min="3308" max="3308" width="13" style="46" customWidth="1"/>
    <col min="3309" max="3309" width="11.7109375" style="46" customWidth="1"/>
    <col min="3310" max="3310" width="15" style="46" customWidth="1"/>
    <col min="3311" max="3311" width="12" style="46" customWidth="1"/>
    <col min="3312" max="3313" width="9.140625" style="46"/>
    <col min="3314" max="3314" width="10.28515625" style="46" bestFit="1" customWidth="1"/>
    <col min="3315" max="3560" width="9.140625" style="46"/>
    <col min="3561" max="3561" width="12" style="46" customWidth="1"/>
    <col min="3562" max="3562" width="29.7109375" style="46" customWidth="1"/>
    <col min="3563" max="3563" width="21.85546875" style="46" customWidth="1"/>
    <col min="3564" max="3564" width="13" style="46" customWidth="1"/>
    <col min="3565" max="3565" width="11.7109375" style="46" customWidth="1"/>
    <col min="3566" max="3566" width="15" style="46" customWidth="1"/>
    <col min="3567" max="3567" width="12" style="46" customWidth="1"/>
    <col min="3568" max="3569" width="9.140625" style="46"/>
    <col min="3570" max="3570" width="10.28515625" style="46" bestFit="1" customWidth="1"/>
    <col min="3571" max="3816" width="9.140625" style="46"/>
    <col min="3817" max="3817" width="12" style="46" customWidth="1"/>
    <col min="3818" max="3818" width="29.7109375" style="46" customWidth="1"/>
    <col min="3819" max="3819" width="21.85546875" style="46" customWidth="1"/>
    <col min="3820" max="3820" width="13" style="46" customWidth="1"/>
    <col min="3821" max="3821" width="11.7109375" style="46" customWidth="1"/>
    <col min="3822" max="3822" width="15" style="46" customWidth="1"/>
    <col min="3823" max="3823" width="12" style="46" customWidth="1"/>
    <col min="3824" max="3825" width="9.140625" style="46"/>
    <col min="3826" max="3826" width="10.28515625" style="46" bestFit="1" customWidth="1"/>
    <col min="3827" max="4072" width="9.140625" style="46"/>
    <col min="4073" max="4073" width="12" style="46" customWidth="1"/>
    <col min="4074" max="4074" width="29.7109375" style="46" customWidth="1"/>
    <col min="4075" max="4075" width="21.85546875" style="46" customWidth="1"/>
    <col min="4076" max="4076" width="13" style="46" customWidth="1"/>
    <col min="4077" max="4077" width="11.7109375" style="46" customWidth="1"/>
    <col min="4078" max="4078" width="15" style="46" customWidth="1"/>
    <col min="4079" max="4079" width="12" style="46" customWidth="1"/>
    <col min="4080" max="4081" width="9.140625" style="46"/>
    <col min="4082" max="4082" width="10.28515625" style="46" bestFit="1" customWidth="1"/>
    <col min="4083" max="4328" width="9.140625" style="46"/>
    <col min="4329" max="4329" width="12" style="46" customWidth="1"/>
    <col min="4330" max="4330" width="29.7109375" style="46" customWidth="1"/>
    <col min="4331" max="4331" width="21.85546875" style="46" customWidth="1"/>
    <col min="4332" max="4332" width="13" style="46" customWidth="1"/>
    <col min="4333" max="4333" width="11.7109375" style="46" customWidth="1"/>
    <col min="4334" max="4334" width="15" style="46" customWidth="1"/>
    <col min="4335" max="4335" width="12" style="46" customWidth="1"/>
    <col min="4336" max="4337" width="9.140625" style="46"/>
    <col min="4338" max="4338" width="10.28515625" style="46" bestFit="1" customWidth="1"/>
    <col min="4339" max="4584" width="9.140625" style="46"/>
    <col min="4585" max="4585" width="12" style="46" customWidth="1"/>
    <col min="4586" max="4586" width="29.7109375" style="46" customWidth="1"/>
    <col min="4587" max="4587" width="21.85546875" style="46" customWidth="1"/>
    <col min="4588" max="4588" width="13" style="46" customWidth="1"/>
    <col min="4589" max="4589" width="11.7109375" style="46" customWidth="1"/>
    <col min="4590" max="4590" width="15" style="46" customWidth="1"/>
    <col min="4591" max="4591" width="12" style="46" customWidth="1"/>
    <col min="4592" max="4593" width="9.140625" style="46"/>
    <col min="4594" max="4594" width="10.28515625" style="46" bestFit="1" customWidth="1"/>
    <col min="4595" max="4840" width="9.140625" style="46"/>
    <col min="4841" max="4841" width="12" style="46" customWidth="1"/>
    <col min="4842" max="4842" width="29.7109375" style="46" customWidth="1"/>
    <col min="4843" max="4843" width="21.85546875" style="46" customWidth="1"/>
    <col min="4844" max="4844" width="13" style="46" customWidth="1"/>
    <col min="4845" max="4845" width="11.7109375" style="46" customWidth="1"/>
    <col min="4846" max="4846" width="15" style="46" customWidth="1"/>
    <col min="4847" max="4847" width="12" style="46" customWidth="1"/>
    <col min="4848" max="4849" width="9.140625" style="46"/>
    <col min="4850" max="4850" width="10.28515625" style="46" bestFit="1" customWidth="1"/>
    <col min="4851" max="5096" width="9.140625" style="46"/>
    <col min="5097" max="5097" width="12" style="46" customWidth="1"/>
    <col min="5098" max="5098" width="29.7109375" style="46" customWidth="1"/>
    <col min="5099" max="5099" width="21.85546875" style="46" customWidth="1"/>
    <col min="5100" max="5100" width="13" style="46" customWidth="1"/>
    <col min="5101" max="5101" width="11.7109375" style="46" customWidth="1"/>
    <col min="5102" max="5102" width="15" style="46" customWidth="1"/>
    <col min="5103" max="5103" width="12" style="46" customWidth="1"/>
    <col min="5104" max="5105" width="9.140625" style="46"/>
    <col min="5106" max="5106" width="10.28515625" style="46" bestFit="1" customWidth="1"/>
    <col min="5107" max="5352" width="9.140625" style="46"/>
    <col min="5353" max="5353" width="12" style="46" customWidth="1"/>
    <col min="5354" max="5354" width="29.7109375" style="46" customWidth="1"/>
    <col min="5355" max="5355" width="21.85546875" style="46" customWidth="1"/>
    <col min="5356" max="5356" width="13" style="46" customWidth="1"/>
    <col min="5357" max="5357" width="11.7109375" style="46" customWidth="1"/>
    <col min="5358" max="5358" width="15" style="46" customWidth="1"/>
    <col min="5359" max="5359" width="12" style="46" customWidth="1"/>
    <col min="5360" max="5361" width="9.140625" style="46"/>
    <col min="5362" max="5362" width="10.28515625" style="46" bestFit="1" customWidth="1"/>
    <col min="5363" max="5608" width="9.140625" style="46"/>
    <col min="5609" max="5609" width="12" style="46" customWidth="1"/>
    <col min="5610" max="5610" width="29.7109375" style="46" customWidth="1"/>
    <col min="5611" max="5611" width="21.85546875" style="46" customWidth="1"/>
    <col min="5612" max="5612" width="13" style="46" customWidth="1"/>
    <col min="5613" max="5613" width="11.7109375" style="46" customWidth="1"/>
    <col min="5614" max="5614" width="15" style="46" customWidth="1"/>
    <col min="5615" max="5615" width="12" style="46" customWidth="1"/>
    <col min="5616" max="5617" width="9.140625" style="46"/>
    <col min="5618" max="5618" width="10.28515625" style="46" bestFit="1" customWidth="1"/>
    <col min="5619" max="5864" width="9.140625" style="46"/>
    <col min="5865" max="5865" width="12" style="46" customWidth="1"/>
    <col min="5866" max="5866" width="29.7109375" style="46" customWidth="1"/>
    <col min="5867" max="5867" width="21.85546875" style="46" customWidth="1"/>
    <col min="5868" max="5868" width="13" style="46" customWidth="1"/>
    <col min="5869" max="5869" width="11.7109375" style="46" customWidth="1"/>
    <col min="5870" max="5870" width="15" style="46" customWidth="1"/>
    <col min="5871" max="5871" width="12" style="46" customWidth="1"/>
    <col min="5872" max="5873" width="9.140625" style="46"/>
    <col min="5874" max="5874" width="10.28515625" style="46" bestFit="1" customWidth="1"/>
    <col min="5875" max="6120" width="9.140625" style="46"/>
    <col min="6121" max="6121" width="12" style="46" customWidth="1"/>
    <col min="6122" max="6122" width="29.7109375" style="46" customWidth="1"/>
    <col min="6123" max="6123" width="21.85546875" style="46" customWidth="1"/>
    <col min="6124" max="6124" width="13" style="46" customWidth="1"/>
    <col min="6125" max="6125" width="11.7109375" style="46" customWidth="1"/>
    <col min="6126" max="6126" width="15" style="46" customWidth="1"/>
    <col min="6127" max="6127" width="12" style="46" customWidth="1"/>
    <col min="6128" max="6129" width="9.140625" style="46"/>
    <col min="6130" max="6130" width="10.28515625" style="46" bestFit="1" customWidth="1"/>
    <col min="6131" max="6376" width="9.140625" style="46"/>
    <col min="6377" max="6377" width="12" style="46" customWidth="1"/>
    <col min="6378" max="6378" width="29.7109375" style="46" customWidth="1"/>
    <col min="6379" max="6379" width="21.85546875" style="46" customWidth="1"/>
    <col min="6380" max="6380" width="13" style="46" customWidth="1"/>
    <col min="6381" max="6381" width="11.7109375" style="46" customWidth="1"/>
    <col min="6382" max="6382" width="15" style="46" customWidth="1"/>
    <col min="6383" max="6383" width="12" style="46" customWidth="1"/>
    <col min="6384" max="6385" width="9.140625" style="46"/>
    <col min="6386" max="6386" width="10.28515625" style="46" bestFit="1" customWidth="1"/>
    <col min="6387" max="6632" width="9.140625" style="46"/>
    <col min="6633" max="6633" width="12" style="46" customWidth="1"/>
    <col min="6634" max="6634" width="29.7109375" style="46" customWidth="1"/>
    <col min="6635" max="6635" width="21.85546875" style="46" customWidth="1"/>
    <col min="6636" max="6636" width="13" style="46" customWidth="1"/>
    <col min="6637" max="6637" width="11.7109375" style="46" customWidth="1"/>
    <col min="6638" max="6638" width="15" style="46" customWidth="1"/>
    <col min="6639" max="6639" width="12" style="46" customWidth="1"/>
    <col min="6640" max="6641" width="9.140625" style="46"/>
    <col min="6642" max="6642" width="10.28515625" style="46" bestFit="1" customWidth="1"/>
    <col min="6643" max="6888" width="9.140625" style="46"/>
    <col min="6889" max="6889" width="12" style="46" customWidth="1"/>
    <col min="6890" max="6890" width="29.7109375" style="46" customWidth="1"/>
    <col min="6891" max="6891" width="21.85546875" style="46" customWidth="1"/>
    <col min="6892" max="6892" width="13" style="46" customWidth="1"/>
    <col min="6893" max="6893" width="11.7109375" style="46" customWidth="1"/>
    <col min="6894" max="6894" width="15" style="46" customWidth="1"/>
    <col min="6895" max="6895" width="12" style="46" customWidth="1"/>
    <col min="6896" max="6897" width="9.140625" style="46"/>
    <col min="6898" max="6898" width="10.28515625" style="46" bestFit="1" customWidth="1"/>
    <col min="6899" max="7144" width="9.140625" style="46"/>
    <col min="7145" max="7145" width="12" style="46" customWidth="1"/>
    <col min="7146" max="7146" width="29.7109375" style="46" customWidth="1"/>
    <col min="7147" max="7147" width="21.85546875" style="46" customWidth="1"/>
    <col min="7148" max="7148" width="13" style="46" customWidth="1"/>
    <col min="7149" max="7149" width="11.7109375" style="46" customWidth="1"/>
    <col min="7150" max="7150" width="15" style="46" customWidth="1"/>
    <col min="7151" max="7151" width="12" style="46" customWidth="1"/>
    <col min="7152" max="7153" width="9.140625" style="46"/>
    <col min="7154" max="7154" width="10.28515625" style="46" bestFit="1" customWidth="1"/>
    <col min="7155" max="7400" width="9.140625" style="46"/>
    <col min="7401" max="7401" width="12" style="46" customWidth="1"/>
    <col min="7402" max="7402" width="29.7109375" style="46" customWidth="1"/>
    <col min="7403" max="7403" width="21.85546875" style="46" customWidth="1"/>
    <col min="7404" max="7404" width="13" style="46" customWidth="1"/>
    <col min="7405" max="7405" width="11.7109375" style="46" customWidth="1"/>
    <col min="7406" max="7406" width="15" style="46" customWidth="1"/>
    <col min="7407" max="7407" width="12" style="46" customWidth="1"/>
    <col min="7408" max="7409" width="9.140625" style="46"/>
    <col min="7410" max="7410" width="10.28515625" style="46" bestFit="1" customWidth="1"/>
    <col min="7411" max="7656" width="9.140625" style="46"/>
    <col min="7657" max="7657" width="12" style="46" customWidth="1"/>
    <col min="7658" max="7658" width="29.7109375" style="46" customWidth="1"/>
    <col min="7659" max="7659" width="21.85546875" style="46" customWidth="1"/>
    <col min="7660" max="7660" width="13" style="46" customWidth="1"/>
    <col min="7661" max="7661" width="11.7109375" style="46" customWidth="1"/>
    <col min="7662" max="7662" width="15" style="46" customWidth="1"/>
    <col min="7663" max="7663" width="12" style="46" customWidth="1"/>
    <col min="7664" max="7665" width="9.140625" style="46"/>
    <col min="7666" max="7666" width="10.28515625" style="46" bestFit="1" customWidth="1"/>
    <col min="7667" max="7912" width="9.140625" style="46"/>
    <col min="7913" max="7913" width="12" style="46" customWidth="1"/>
    <col min="7914" max="7914" width="29.7109375" style="46" customWidth="1"/>
    <col min="7915" max="7915" width="21.85546875" style="46" customWidth="1"/>
    <col min="7916" max="7916" width="13" style="46" customWidth="1"/>
    <col min="7917" max="7917" width="11.7109375" style="46" customWidth="1"/>
    <col min="7918" max="7918" width="15" style="46" customWidth="1"/>
    <col min="7919" max="7919" width="12" style="46" customWidth="1"/>
    <col min="7920" max="7921" width="9.140625" style="46"/>
    <col min="7922" max="7922" width="10.28515625" style="46" bestFit="1" customWidth="1"/>
    <col min="7923" max="8168" width="9.140625" style="46"/>
    <col min="8169" max="8169" width="12" style="46" customWidth="1"/>
    <col min="8170" max="8170" width="29.7109375" style="46" customWidth="1"/>
    <col min="8171" max="8171" width="21.85546875" style="46" customWidth="1"/>
    <col min="8172" max="8172" width="13" style="46" customWidth="1"/>
    <col min="8173" max="8173" width="11.7109375" style="46" customWidth="1"/>
    <col min="8174" max="8174" width="15" style="46" customWidth="1"/>
    <col min="8175" max="8175" width="12" style="46" customWidth="1"/>
    <col min="8176" max="8177" width="9.140625" style="46"/>
    <col min="8178" max="8178" width="10.28515625" style="46" bestFit="1" customWidth="1"/>
    <col min="8179" max="8424" width="9.140625" style="46"/>
    <col min="8425" max="8425" width="12" style="46" customWidth="1"/>
    <col min="8426" max="8426" width="29.7109375" style="46" customWidth="1"/>
    <col min="8427" max="8427" width="21.85546875" style="46" customWidth="1"/>
    <col min="8428" max="8428" width="13" style="46" customWidth="1"/>
    <col min="8429" max="8429" width="11.7109375" style="46" customWidth="1"/>
    <col min="8430" max="8430" width="15" style="46" customWidth="1"/>
    <col min="8431" max="8431" width="12" style="46" customWidth="1"/>
    <col min="8432" max="8433" width="9.140625" style="46"/>
    <col min="8434" max="8434" width="10.28515625" style="46" bestFit="1" customWidth="1"/>
    <col min="8435" max="8680" width="9.140625" style="46"/>
    <col min="8681" max="8681" width="12" style="46" customWidth="1"/>
    <col min="8682" max="8682" width="29.7109375" style="46" customWidth="1"/>
    <col min="8683" max="8683" width="21.85546875" style="46" customWidth="1"/>
    <col min="8684" max="8684" width="13" style="46" customWidth="1"/>
    <col min="8685" max="8685" width="11.7109375" style="46" customWidth="1"/>
    <col min="8686" max="8686" width="15" style="46" customWidth="1"/>
    <col min="8687" max="8687" width="12" style="46" customWidth="1"/>
    <col min="8688" max="8689" width="9.140625" style="46"/>
    <col min="8690" max="8690" width="10.28515625" style="46" bestFit="1" customWidth="1"/>
    <col min="8691" max="8936" width="9.140625" style="46"/>
    <col min="8937" max="8937" width="12" style="46" customWidth="1"/>
    <col min="8938" max="8938" width="29.7109375" style="46" customWidth="1"/>
    <col min="8939" max="8939" width="21.85546875" style="46" customWidth="1"/>
    <col min="8940" max="8940" width="13" style="46" customWidth="1"/>
    <col min="8941" max="8941" width="11.7109375" style="46" customWidth="1"/>
    <col min="8942" max="8942" width="15" style="46" customWidth="1"/>
    <col min="8943" max="8943" width="12" style="46" customWidth="1"/>
    <col min="8944" max="8945" width="9.140625" style="46"/>
    <col min="8946" max="8946" width="10.28515625" style="46" bestFit="1" customWidth="1"/>
    <col min="8947" max="9192" width="9.140625" style="46"/>
    <col min="9193" max="9193" width="12" style="46" customWidth="1"/>
    <col min="9194" max="9194" width="29.7109375" style="46" customWidth="1"/>
    <col min="9195" max="9195" width="21.85546875" style="46" customWidth="1"/>
    <col min="9196" max="9196" width="13" style="46" customWidth="1"/>
    <col min="9197" max="9197" width="11.7109375" style="46" customWidth="1"/>
    <col min="9198" max="9198" width="15" style="46" customWidth="1"/>
    <col min="9199" max="9199" width="12" style="46" customWidth="1"/>
    <col min="9200" max="9201" width="9.140625" style="46"/>
    <col min="9202" max="9202" width="10.28515625" style="46" bestFit="1" customWidth="1"/>
    <col min="9203" max="9448" width="9.140625" style="46"/>
    <col min="9449" max="9449" width="12" style="46" customWidth="1"/>
    <col min="9450" max="9450" width="29.7109375" style="46" customWidth="1"/>
    <col min="9451" max="9451" width="21.85546875" style="46" customWidth="1"/>
    <col min="9452" max="9452" width="13" style="46" customWidth="1"/>
    <col min="9453" max="9453" width="11.7109375" style="46" customWidth="1"/>
    <col min="9454" max="9454" width="15" style="46" customWidth="1"/>
    <col min="9455" max="9455" width="12" style="46" customWidth="1"/>
    <col min="9456" max="9457" width="9.140625" style="46"/>
    <col min="9458" max="9458" width="10.28515625" style="46" bestFit="1" customWidth="1"/>
    <col min="9459" max="9704" width="9.140625" style="46"/>
    <col min="9705" max="9705" width="12" style="46" customWidth="1"/>
    <col min="9706" max="9706" width="29.7109375" style="46" customWidth="1"/>
    <col min="9707" max="9707" width="21.85546875" style="46" customWidth="1"/>
    <col min="9708" max="9708" width="13" style="46" customWidth="1"/>
    <col min="9709" max="9709" width="11.7109375" style="46" customWidth="1"/>
    <col min="9710" max="9710" width="15" style="46" customWidth="1"/>
    <col min="9711" max="9711" width="12" style="46" customWidth="1"/>
    <col min="9712" max="9713" width="9.140625" style="46"/>
    <col min="9714" max="9714" width="10.28515625" style="46" bestFit="1" customWidth="1"/>
    <col min="9715" max="9960" width="9.140625" style="46"/>
    <col min="9961" max="9961" width="12" style="46" customWidth="1"/>
    <col min="9962" max="9962" width="29.7109375" style="46" customWidth="1"/>
    <col min="9963" max="9963" width="21.85546875" style="46" customWidth="1"/>
    <col min="9964" max="9964" width="13" style="46" customWidth="1"/>
    <col min="9965" max="9965" width="11.7109375" style="46" customWidth="1"/>
    <col min="9966" max="9966" width="15" style="46" customWidth="1"/>
    <col min="9967" max="9967" width="12" style="46" customWidth="1"/>
    <col min="9968" max="9969" width="9.140625" style="46"/>
    <col min="9970" max="9970" width="10.28515625" style="46" bestFit="1" customWidth="1"/>
    <col min="9971" max="10216" width="9.140625" style="46"/>
    <col min="10217" max="10217" width="12" style="46" customWidth="1"/>
    <col min="10218" max="10218" width="29.7109375" style="46" customWidth="1"/>
    <col min="10219" max="10219" width="21.85546875" style="46" customWidth="1"/>
    <col min="10220" max="10220" width="13" style="46" customWidth="1"/>
    <col min="10221" max="10221" width="11.7109375" style="46" customWidth="1"/>
    <col min="10222" max="10222" width="15" style="46" customWidth="1"/>
    <col min="10223" max="10223" width="12" style="46" customWidth="1"/>
    <col min="10224" max="10225" width="9.140625" style="46"/>
    <col min="10226" max="10226" width="10.28515625" style="46" bestFit="1" customWidth="1"/>
    <col min="10227" max="10472" width="9.140625" style="46"/>
    <col min="10473" max="10473" width="12" style="46" customWidth="1"/>
    <col min="10474" max="10474" width="29.7109375" style="46" customWidth="1"/>
    <col min="10475" max="10475" width="21.85546875" style="46" customWidth="1"/>
    <col min="10476" max="10476" width="13" style="46" customWidth="1"/>
    <col min="10477" max="10477" width="11.7109375" style="46" customWidth="1"/>
    <col min="10478" max="10478" width="15" style="46" customWidth="1"/>
    <col min="10479" max="10479" width="12" style="46" customWidth="1"/>
    <col min="10480" max="10481" width="9.140625" style="46"/>
    <col min="10482" max="10482" width="10.28515625" style="46" bestFit="1" customWidth="1"/>
    <col min="10483" max="10728" width="9.140625" style="46"/>
    <col min="10729" max="10729" width="12" style="46" customWidth="1"/>
    <col min="10730" max="10730" width="29.7109375" style="46" customWidth="1"/>
    <col min="10731" max="10731" width="21.85546875" style="46" customWidth="1"/>
    <col min="10732" max="10732" width="13" style="46" customWidth="1"/>
    <col min="10733" max="10733" width="11.7109375" style="46" customWidth="1"/>
    <col min="10734" max="10734" width="15" style="46" customWidth="1"/>
    <col min="10735" max="10735" width="12" style="46" customWidth="1"/>
    <col min="10736" max="10737" width="9.140625" style="46"/>
    <col min="10738" max="10738" width="10.28515625" style="46" bestFit="1" customWidth="1"/>
    <col min="10739" max="10984" width="9.140625" style="46"/>
    <col min="10985" max="10985" width="12" style="46" customWidth="1"/>
    <col min="10986" max="10986" width="29.7109375" style="46" customWidth="1"/>
    <col min="10987" max="10987" width="21.85546875" style="46" customWidth="1"/>
    <col min="10988" max="10988" width="13" style="46" customWidth="1"/>
    <col min="10989" max="10989" width="11.7109375" style="46" customWidth="1"/>
    <col min="10990" max="10990" width="15" style="46" customWidth="1"/>
    <col min="10991" max="10991" width="12" style="46" customWidth="1"/>
    <col min="10992" max="10993" width="9.140625" style="46"/>
    <col min="10994" max="10994" width="10.28515625" style="46" bestFit="1" customWidth="1"/>
    <col min="10995" max="11240" width="9.140625" style="46"/>
    <col min="11241" max="11241" width="12" style="46" customWidth="1"/>
    <col min="11242" max="11242" width="29.7109375" style="46" customWidth="1"/>
    <col min="11243" max="11243" width="21.85546875" style="46" customWidth="1"/>
    <col min="11244" max="11244" width="13" style="46" customWidth="1"/>
    <col min="11245" max="11245" width="11.7109375" style="46" customWidth="1"/>
    <col min="11246" max="11246" width="15" style="46" customWidth="1"/>
    <col min="11247" max="11247" width="12" style="46" customWidth="1"/>
    <col min="11248" max="11249" width="9.140625" style="46"/>
    <col min="11250" max="11250" width="10.28515625" style="46" bestFit="1" customWidth="1"/>
    <col min="11251" max="11496" width="9.140625" style="46"/>
    <col min="11497" max="11497" width="12" style="46" customWidth="1"/>
    <col min="11498" max="11498" width="29.7109375" style="46" customWidth="1"/>
    <col min="11499" max="11499" width="21.85546875" style="46" customWidth="1"/>
    <col min="11500" max="11500" width="13" style="46" customWidth="1"/>
    <col min="11501" max="11501" width="11.7109375" style="46" customWidth="1"/>
    <col min="11502" max="11502" width="15" style="46" customWidth="1"/>
    <col min="11503" max="11503" width="12" style="46" customWidth="1"/>
    <col min="11504" max="11505" width="9.140625" style="46"/>
    <col min="11506" max="11506" width="10.28515625" style="46" bestFit="1" customWidth="1"/>
    <col min="11507" max="11752" width="9.140625" style="46"/>
    <col min="11753" max="11753" width="12" style="46" customWidth="1"/>
    <col min="11754" max="11754" width="29.7109375" style="46" customWidth="1"/>
    <col min="11755" max="11755" width="21.85546875" style="46" customWidth="1"/>
    <col min="11756" max="11756" width="13" style="46" customWidth="1"/>
    <col min="11757" max="11757" width="11.7109375" style="46" customWidth="1"/>
    <col min="11758" max="11758" width="15" style="46" customWidth="1"/>
    <col min="11759" max="11759" width="12" style="46" customWidth="1"/>
    <col min="11760" max="11761" width="9.140625" style="46"/>
    <col min="11762" max="11762" width="10.28515625" style="46" bestFit="1" customWidth="1"/>
    <col min="11763" max="12008" width="9.140625" style="46"/>
    <col min="12009" max="12009" width="12" style="46" customWidth="1"/>
    <col min="12010" max="12010" width="29.7109375" style="46" customWidth="1"/>
    <col min="12011" max="12011" width="21.85546875" style="46" customWidth="1"/>
    <col min="12012" max="12012" width="13" style="46" customWidth="1"/>
    <col min="12013" max="12013" width="11.7109375" style="46" customWidth="1"/>
    <col min="12014" max="12014" width="15" style="46" customWidth="1"/>
    <col min="12015" max="12015" width="12" style="46" customWidth="1"/>
    <col min="12016" max="12017" width="9.140625" style="46"/>
    <col min="12018" max="12018" width="10.28515625" style="46" bestFit="1" customWidth="1"/>
    <col min="12019" max="12264" width="9.140625" style="46"/>
    <col min="12265" max="12265" width="12" style="46" customWidth="1"/>
    <col min="12266" max="12266" width="29.7109375" style="46" customWidth="1"/>
    <col min="12267" max="12267" width="21.85546875" style="46" customWidth="1"/>
    <col min="12268" max="12268" width="13" style="46" customWidth="1"/>
    <col min="12269" max="12269" width="11.7109375" style="46" customWidth="1"/>
    <col min="12270" max="12270" width="15" style="46" customWidth="1"/>
    <col min="12271" max="12271" width="12" style="46" customWidth="1"/>
    <col min="12272" max="12273" width="9.140625" style="46"/>
    <col min="12274" max="12274" width="10.28515625" style="46" bestFit="1" customWidth="1"/>
    <col min="12275" max="12520" width="9.140625" style="46"/>
    <col min="12521" max="12521" width="12" style="46" customWidth="1"/>
    <col min="12522" max="12522" width="29.7109375" style="46" customWidth="1"/>
    <col min="12523" max="12523" width="21.85546875" style="46" customWidth="1"/>
    <col min="12524" max="12524" width="13" style="46" customWidth="1"/>
    <col min="12525" max="12525" width="11.7109375" style="46" customWidth="1"/>
    <col min="12526" max="12526" width="15" style="46" customWidth="1"/>
    <col min="12527" max="12527" width="12" style="46" customWidth="1"/>
    <col min="12528" max="12529" width="9.140625" style="46"/>
    <col min="12530" max="12530" width="10.28515625" style="46" bestFit="1" customWidth="1"/>
    <col min="12531" max="12776" width="9.140625" style="46"/>
    <col min="12777" max="12777" width="12" style="46" customWidth="1"/>
    <col min="12778" max="12778" width="29.7109375" style="46" customWidth="1"/>
    <col min="12779" max="12779" width="21.85546875" style="46" customWidth="1"/>
    <col min="12780" max="12780" width="13" style="46" customWidth="1"/>
    <col min="12781" max="12781" width="11.7109375" style="46" customWidth="1"/>
    <col min="12782" max="12782" width="15" style="46" customWidth="1"/>
    <col min="12783" max="12783" width="12" style="46" customWidth="1"/>
    <col min="12784" max="12785" width="9.140625" style="46"/>
    <col min="12786" max="12786" width="10.28515625" style="46" bestFit="1" customWidth="1"/>
    <col min="12787" max="13032" width="9.140625" style="46"/>
    <col min="13033" max="13033" width="12" style="46" customWidth="1"/>
    <col min="13034" max="13034" width="29.7109375" style="46" customWidth="1"/>
    <col min="13035" max="13035" width="21.85546875" style="46" customWidth="1"/>
    <col min="13036" max="13036" width="13" style="46" customWidth="1"/>
    <col min="13037" max="13037" width="11.7109375" style="46" customWidth="1"/>
    <col min="13038" max="13038" width="15" style="46" customWidth="1"/>
    <col min="13039" max="13039" width="12" style="46" customWidth="1"/>
    <col min="13040" max="13041" width="9.140625" style="46"/>
    <col min="13042" max="13042" width="10.28515625" style="46" bestFit="1" customWidth="1"/>
    <col min="13043" max="13288" width="9.140625" style="46"/>
    <col min="13289" max="13289" width="12" style="46" customWidth="1"/>
    <col min="13290" max="13290" width="29.7109375" style="46" customWidth="1"/>
    <col min="13291" max="13291" width="21.85546875" style="46" customWidth="1"/>
    <col min="13292" max="13292" width="13" style="46" customWidth="1"/>
    <col min="13293" max="13293" width="11.7109375" style="46" customWidth="1"/>
    <col min="13294" max="13294" width="15" style="46" customWidth="1"/>
    <col min="13295" max="13295" width="12" style="46" customWidth="1"/>
    <col min="13296" max="13297" width="9.140625" style="46"/>
    <col min="13298" max="13298" width="10.28515625" style="46" bestFit="1" customWidth="1"/>
    <col min="13299" max="13544" width="9.140625" style="46"/>
    <col min="13545" max="13545" width="12" style="46" customWidth="1"/>
    <col min="13546" max="13546" width="29.7109375" style="46" customWidth="1"/>
    <col min="13547" max="13547" width="21.85546875" style="46" customWidth="1"/>
    <col min="13548" max="13548" width="13" style="46" customWidth="1"/>
    <col min="13549" max="13549" width="11.7109375" style="46" customWidth="1"/>
    <col min="13550" max="13550" width="15" style="46" customWidth="1"/>
    <col min="13551" max="13551" width="12" style="46" customWidth="1"/>
    <col min="13552" max="13553" width="9.140625" style="46"/>
    <col min="13554" max="13554" width="10.28515625" style="46" bestFit="1" customWidth="1"/>
    <col min="13555" max="13800" width="9.140625" style="46"/>
    <col min="13801" max="13801" width="12" style="46" customWidth="1"/>
    <col min="13802" max="13802" width="29.7109375" style="46" customWidth="1"/>
    <col min="13803" max="13803" width="21.85546875" style="46" customWidth="1"/>
    <col min="13804" max="13804" width="13" style="46" customWidth="1"/>
    <col min="13805" max="13805" width="11.7109375" style="46" customWidth="1"/>
    <col min="13806" max="13806" width="15" style="46" customWidth="1"/>
    <col min="13807" max="13807" width="12" style="46" customWidth="1"/>
    <col min="13808" max="13809" width="9.140625" style="46"/>
    <col min="13810" max="13810" width="10.28515625" style="46" bestFit="1" customWidth="1"/>
    <col min="13811" max="14056" width="9.140625" style="46"/>
    <col min="14057" max="14057" width="12" style="46" customWidth="1"/>
    <col min="14058" max="14058" width="29.7109375" style="46" customWidth="1"/>
    <col min="14059" max="14059" width="21.85546875" style="46" customWidth="1"/>
    <col min="14060" max="14060" width="13" style="46" customWidth="1"/>
    <col min="14061" max="14061" width="11.7109375" style="46" customWidth="1"/>
    <col min="14062" max="14062" width="15" style="46" customWidth="1"/>
    <col min="14063" max="14063" width="12" style="46" customWidth="1"/>
    <col min="14064" max="14065" width="9.140625" style="46"/>
    <col min="14066" max="14066" width="10.28515625" style="46" bestFit="1" customWidth="1"/>
    <col min="14067" max="14312" width="9.140625" style="46"/>
    <col min="14313" max="14313" width="12" style="46" customWidth="1"/>
    <col min="14314" max="14314" width="29.7109375" style="46" customWidth="1"/>
    <col min="14315" max="14315" width="21.85546875" style="46" customWidth="1"/>
    <col min="14316" max="14316" width="13" style="46" customWidth="1"/>
    <col min="14317" max="14317" width="11.7109375" style="46" customWidth="1"/>
    <col min="14318" max="14318" width="15" style="46" customWidth="1"/>
    <col min="14319" max="14319" width="12" style="46" customWidth="1"/>
    <col min="14320" max="14321" width="9.140625" style="46"/>
    <col min="14322" max="14322" width="10.28515625" style="46" bestFit="1" customWidth="1"/>
    <col min="14323" max="14568" width="9.140625" style="46"/>
    <col min="14569" max="14569" width="12" style="46" customWidth="1"/>
    <col min="14570" max="14570" width="29.7109375" style="46" customWidth="1"/>
    <col min="14571" max="14571" width="21.85546875" style="46" customWidth="1"/>
    <col min="14572" max="14572" width="13" style="46" customWidth="1"/>
    <col min="14573" max="14573" width="11.7109375" style="46" customWidth="1"/>
    <col min="14574" max="14574" width="15" style="46" customWidth="1"/>
    <col min="14575" max="14575" width="12" style="46" customWidth="1"/>
    <col min="14576" max="14577" width="9.140625" style="46"/>
    <col min="14578" max="14578" width="10.28515625" style="46" bestFit="1" customWidth="1"/>
    <col min="14579" max="14824" width="9.140625" style="46"/>
    <col min="14825" max="14825" width="12" style="46" customWidth="1"/>
    <col min="14826" max="14826" width="29.7109375" style="46" customWidth="1"/>
    <col min="14827" max="14827" width="21.85546875" style="46" customWidth="1"/>
    <col min="14828" max="14828" width="13" style="46" customWidth="1"/>
    <col min="14829" max="14829" width="11.7109375" style="46" customWidth="1"/>
    <col min="14830" max="14830" width="15" style="46" customWidth="1"/>
    <col min="14831" max="14831" width="12" style="46" customWidth="1"/>
    <col min="14832" max="14833" width="9.140625" style="46"/>
    <col min="14834" max="14834" width="10.28515625" style="46" bestFit="1" customWidth="1"/>
    <col min="14835" max="15080" width="9.140625" style="46"/>
    <col min="15081" max="15081" width="12" style="46" customWidth="1"/>
    <col min="15082" max="15082" width="29.7109375" style="46" customWidth="1"/>
    <col min="15083" max="15083" width="21.85546875" style="46" customWidth="1"/>
    <col min="15084" max="15084" width="13" style="46" customWidth="1"/>
    <col min="15085" max="15085" width="11.7109375" style="46" customWidth="1"/>
    <col min="15086" max="15086" width="15" style="46" customWidth="1"/>
    <col min="15087" max="15087" width="12" style="46" customWidth="1"/>
    <col min="15088" max="15089" width="9.140625" style="46"/>
    <col min="15090" max="15090" width="10.28515625" style="46" bestFit="1" customWidth="1"/>
    <col min="15091" max="15336" width="9.140625" style="46"/>
    <col min="15337" max="15337" width="12" style="46" customWidth="1"/>
    <col min="15338" max="15338" width="29.7109375" style="46" customWidth="1"/>
    <col min="15339" max="15339" width="21.85546875" style="46" customWidth="1"/>
    <col min="15340" max="15340" width="13" style="46" customWidth="1"/>
    <col min="15341" max="15341" width="11.7109375" style="46" customWidth="1"/>
    <col min="15342" max="15342" width="15" style="46" customWidth="1"/>
    <col min="15343" max="15343" width="12" style="46" customWidth="1"/>
    <col min="15344" max="15345" width="9.140625" style="46"/>
    <col min="15346" max="15346" width="10.28515625" style="46" bestFit="1" customWidth="1"/>
    <col min="15347" max="15592" width="9.140625" style="46"/>
    <col min="15593" max="15593" width="12" style="46" customWidth="1"/>
    <col min="15594" max="15594" width="29.7109375" style="46" customWidth="1"/>
    <col min="15595" max="15595" width="21.85546875" style="46" customWidth="1"/>
    <col min="15596" max="15596" width="13" style="46" customWidth="1"/>
    <col min="15597" max="15597" width="11.7109375" style="46" customWidth="1"/>
    <col min="15598" max="15598" width="15" style="46" customWidth="1"/>
    <col min="15599" max="15599" width="12" style="46" customWidth="1"/>
    <col min="15600" max="15601" width="9.140625" style="46"/>
    <col min="15602" max="15602" width="10.28515625" style="46" bestFit="1" customWidth="1"/>
    <col min="15603" max="15848" width="9.140625" style="46"/>
    <col min="15849" max="15849" width="12" style="46" customWidth="1"/>
    <col min="15850" max="15850" width="29.7109375" style="46" customWidth="1"/>
    <col min="15851" max="15851" width="21.85546875" style="46" customWidth="1"/>
    <col min="15852" max="15852" width="13" style="46" customWidth="1"/>
    <col min="15853" max="15853" width="11.7109375" style="46" customWidth="1"/>
    <col min="15854" max="15854" width="15" style="46" customWidth="1"/>
    <col min="15855" max="15855" width="12" style="46" customWidth="1"/>
    <col min="15856" max="15857" width="9.140625" style="46"/>
    <col min="15858" max="15858" width="10.28515625" style="46" bestFit="1" customWidth="1"/>
    <col min="15859" max="16104" width="9.140625" style="46"/>
    <col min="16105" max="16105" width="12" style="46" customWidth="1"/>
    <col min="16106" max="16106" width="29.7109375" style="46" customWidth="1"/>
    <col min="16107" max="16107" width="21.85546875" style="46" customWidth="1"/>
    <col min="16108" max="16108" width="13" style="46" customWidth="1"/>
    <col min="16109" max="16109" width="11.7109375" style="46" customWidth="1"/>
    <col min="16110" max="16110" width="15" style="46" customWidth="1"/>
    <col min="16111" max="16111" width="12" style="46" customWidth="1"/>
    <col min="16112" max="16113" width="9.140625" style="46"/>
    <col min="16114" max="16114" width="10.28515625" style="46" bestFit="1" customWidth="1"/>
    <col min="16115" max="16384" width="9.140625" style="46"/>
  </cols>
  <sheetData>
    <row r="1" spans="1:5">
      <c r="A1" s="431" t="s">
        <v>291</v>
      </c>
      <c r="B1" s="431"/>
      <c r="C1" s="431"/>
      <c r="D1" s="431"/>
      <c r="E1" s="431"/>
    </row>
    <row r="2" spans="1:5" ht="39.75" customHeight="1">
      <c r="A2" s="807" t="s">
        <v>303</v>
      </c>
      <c r="B2" s="807"/>
      <c r="C2" s="807"/>
      <c r="D2" s="807"/>
      <c r="E2" s="807"/>
    </row>
    <row r="3" spans="1:5" ht="24.75" customHeight="1">
      <c r="A3" s="442" t="s">
        <v>190</v>
      </c>
      <c r="B3" s="442"/>
      <c r="C3" s="442"/>
      <c r="D3" s="442"/>
      <c r="E3" s="442"/>
    </row>
    <row r="4" spans="1:5" ht="24.75" customHeight="1" thickBot="1">
      <c r="A4" s="76"/>
      <c r="B4" s="76"/>
      <c r="C4" s="76"/>
      <c r="D4" s="76"/>
      <c r="E4" s="76"/>
    </row>
    <row r="5" spans="1:5" ht="24.75" customHeight="1" thickBot="1">
      <c r="A5" s="77" t="s">
        <v>21</v>
      </c>
      <c r="B5" s="690" t="s">
        <v>191</v>
      </c>
      <c r="C5" s="691"/>
      <c r="D5" s="691"/>
      <c r="E5" s="692"/>
    </row>
    <row r="6" spans="1:5" ht="24.75" customHeight="1" thickBot="1">
      <c r="A6" s="77" t="s">
        <v>4</v>
      </c>
      <c r="B6" s="693" t="s">
        <v>188</v>
      </c>
      <c r="C6" s="694"/>
      <c r="D6" s="694"/>
      <c r="E6" s="695"/>
    </row>
    <row r="7" spans="1:5" ht="24.75" customHeight="1" thickBot="1">
      <c r="A7" s="77" t="s">
        <v>26</v>
      </c>
      <c r="B7" s="696" t="s">
        <v>192</v>
      </c>
      <c r="C7" s="697"/>
      <c r="D7" s="697"/>
      <c r="E7" s="698"/>
    </row>
    <row r="8" spans="1:5" ht="24.75" customHeight="1" thickBot="1">
      <c r="A8" s="699" t="s">
        <v>7</v>
      </c>
      <c r="B8" s="700"/>
      <c r="C8" s="700"/>
      <c r="D8" s="700"/>
      <c r="E8" s="701"/>
    </row>
    <row r="9" spans="1:5" ht="24.75" customHeight="1">
      <c r="A9" s="672" t="s">
        <v>305</v>
      </c>
      <c r="B9" s="673"/>
      <c r="C9" s="673"/>
      <c r="D9" s="673"/>
      <c r="E9" s="674"/>
    </row>
    <row r="10" spans="1:5" ht="35.25" customHeight="1" thickBot="1">
      <c r="A10" s="675"/>
      <c r="B10" s="676"/>
      <c r="C10" s="676"/>
      <c r="D10" s="676"/>
      <c r="E10" s="677"/>
    </row>
    <row r="11" spans="1:5" ht="44.25" customHeight="1" thickBot="1">
      <c r="A11" s="78" t="s">
        <v>10</v>
      </c>
      <c r="B11" s="678" t="s">
        <v>187</v>
      </c>
      <c r="C11" s="679"/>
      <c r="D11" s="679"/>
      <c r="E11" s="680"/>
    </row>
    <row r="12" spans="1:5" ht="24.75" customHeight="1">
      <c r="A12" s="681" t="s">
        <v>186</v>
      </c>
      <c r="B12" s="79">
        <v>2019</v>
      </c>
      <c r="C12" s="79">
        <v>2020</v>
      </c>
      <c r="D12" s="79">
        <v>2021</v>
      </c>
      <c r="E12" s="79">
        <v>2022</v>
      </c>
    </row>
    <row r="13" spans="1:5" ht="24.75" customHeight="1" thickBot="1">
      <c r="A13" s="682"/>
      <c r="B13" s="80" t="s">
        <v>5</v>
      </c>
      <c r="C13" s="80" t="s">
        <v>6</v>
      </c>
      <c r="D13" s="80" t="s">
        <v>6</v>
      </c>
      <c r="E13" s="80" t="s">
        <v>6</v>
      </c>
    </row>
    <row r="14" spans="1:5" ht="24.75" customHeight="1" thickBot="1">
      <c r="A14" s="37" t="s">
        <v>185</v>
      </c>
      <c r="B14" s="81">
        <v>55900</v>
      </c>
      <c r="C14" s="82" t="s">
        <v>183</v>
      </c>
      <c r="D14" s="82" t="s">
        <v>179</v>
      </c>
      <c r="E14" s="82" t="s">
        <v>171</v>
      </c>
    </row>
    <row r="15" spans="1:5" ht="24.75" customHeight="1" thickBot="1">
      <c r="A15" s="38" t="s">
        <v>184</v>
      </c>
      <c r="B15" s="81">
        <v>15603</v>
      </c>
      <c r="C15" s="82" t="s">
        <v>183</v>
      </c>
      <c r="D15" s="82" t="s">
        <v>183</v>
      </c>
      <c r="E15" s="82" t="s">
        <v>171</v>
      </c>
    </row>
    <row r="16" spans="1:5" ht="24.75" customHeight="1" thickBot="1">
      <c r="A16" s="38" t="s">
        <v>193</v>
      </c>
      <c r="B16" s="81">
        <v>6289</v>
      </c>
      <c r="C16" s="82" t="s">
        <v>183</v>
      </c>
      <c r="D16" s="82" t="s">
        <v>183</v>
      </c>
      <c r="E16" s="82" t="s">
        <v>171</v>
      </c>
    </row>
    <row r="17" spans="1:5" ht="24.75" customHeight="1" thickBot="1">
      <c r="A17" s="38" t="s">
        <v>182</v>
      </c>
      <c r="B17" s="279">
        <v>1.4E-2</v>
      </c>
      <c r="C17" s="82" t="s">
        <v>171</v>
      </c>
      <c r="D17" s="82" t="s">
        <v>181</v>
      </c>
      <c r="E17" s="82" t="s">
        <v>181</v>
      </c>
    </row>
    <row r="18" spans="1:5" ht="24.75" customHeight="1">
      <c r="A18" s="83" t="s">
        <v>12</v>
      </c>
      <c r="B18" s="683" t="s">
        <v>180</v>
      </c>
      <c r="C18" s="684"/>
      <c r="D18" s="684"/>
      <c r="E18" s="685"/>
    </row>
    <row r="19" spans="1:5" ht="24.75" customHeight="1" thickBot="1">
      <c r="A19" s="686" t="s">
        <v>13</v>
      </c>
      <c r="B19" s="687"/>
      <c r="C19" s="687"/>
      <c r="D19" s="687"/>
      <c r="E19" s="688"/>
    </row>
    <row r="20" spans="1:5" ht="36.75" customHeight="1" thickBot="1">
      <c r="A20" s="84" t="s">
        <v>194</v>
      </c>
      <c r="B20" s="85">
        <v>41470</v>
      </c>
      <c r="C20" s="86" t="s">
        <v>171</v>
      </c>
      <c r="D20" s="86" t="s">
        <v>179</v>
      </c>
      <c r="E20" s="86" t="s">
        <v>179</v>
      </c>
    </row>
    <row r="21" spans="1:5" ht="24.75" customHeight="1" thickBot="1">
      <c r="A21" s="84" t="s">
        <v>195</v>
      </c>
      <c r="B21" s="87">
        <v>5757</v>
      </c>
      <c r="C21" s="88" t="s">
        <v>171</v>
      </c>
      <c r="D21" s="86" t="s">
        <v>179</v>
      </c>
      <c r="E21" s="86" t="s">
        <v>179</v>
      </c>
    </row>
    <row r="22" spans="1:5" ht="24.75" customHeight="1" thickBot="1">
      <c r="A22" s="84" t="s">
        <v>196</v>
      </c>
      <c r="B22" s="87">
        <v>450</v>
      </c>
      <c r="C22" s="88" t="s">
        <v>171</v>
      </c>
      <c r="D22" s="86" t="s">
        <v>179</v>
      </c>
      <c r="E22" s="86" t="s">
        <v>179</v>
      </c>
    </row>
    <row r="23" spans="1:5" ht="24.75" customHeight="1" thickBot="1">
      <c r="A23" s="84" t="s">
        <v>197</v>
      </c>
      <c r="B23" s="89">
        <v>41020</v>
      </c>
      <c r="C23" s="88" t="s">
        <v>171</v>
      </c>
      <c r="D23" s="86" t="s">
        <v>179</v>
      </c>
      <c r="E23" s="86" t="s">
        <v>179</v>
      </c>
    </row>
    <row r="24" spans="1:5" ht="24.75" customHeight="1" thickBot="1">
      <c r="A24" s="84" t="s">
        <v>198</v>
      </c>
      <c r="B24" s="87" t="s">
        <v>199</v>
      </c>
      <c r="C24" s="88" t="s">
        <v>171</v>
      </c>
      <c r="D24" s="86" t="s">
        <v>179</v>
      </c>
      <c r="E24" s="86" t="s">
        <v>179</v>
      </c>
    </row>
    <row r="25" spans="1:5" ht="24.75" customHeight="1" thickBot="1">
      <c r="A25" s="689" t="s">
        <v>29</v>
      </c>
      <c r="B25" s="670"/>
      <c r="C25" s="670"/>
      <c r="D25" s="670"/>
      <c r="E25" s="671"/>
    </row>
    <row r="26" spans="1:5" ht="24.75" customHeight="1" thickBot="1">
      <c r="A26" s="648" t="s">
        <v>36</v>
      </c>
      <c r="B26" s="649"/>
      <c r="C26" s="649"/>
      <c r="D26" s="649"/>
      <c r="E26" s="650"/>
    </row>
    <row r="27" spans="1:5" ht="33" customHeight="1" thickBot="1">
      <c r="A27" s="90" t="s">
        <v>476</v>
      </c>
      <c r="B27" s="657" t="s">
        <v>200</v>
      </c>
      <c r="C27" s="658"/>
      <c r="D27" s="658"/>
      <c r="E27" s="659"/>
    </row>
    <row r="28" spans="1:5" ht="75" customHeight="1" thickBot="1">
      <c r="A28" s="56" t="s">
        <v>9</v>
      </c>
      <c r="B28" s="702" t="s">
        <v>201</v>
      </c>
      <c r="C28" s="703"/>
      <c r="D28" s="703"/>
      <c r="E28" s="704"/>
    </row>
    <row r="29" spans="1:5" ht="36.75" customHeight="1" thickBot="1">
      <c r="A29" s="38" t="s">
        <v>14</v>
      </c>
      <c r="B29" s="636" t="s">
        <v>178</v>
      </c>
      <c r="C29" s="637"/>
      <c r="D29" s="637"/>
      <c r="E29" s="638"/>
    </row>
    <row r="30" spans="1:5" ht="24.75" customHeight="1">
      <c r="A30" s="628"/>
      <c r="B30" s="79">
        <v>2019</v>
      </c>
      <c r="C30" s="79">
        <v>2020</v>
      </c>
      <c r="D30" s="79">
        <v>2021</v>
      </c>
      <c r="E30" s="79">
        <v>2022</v>
      </c>
    </row>
    <row r="31" spans="1:5" ht="24.75" customHeight="1" thickBot="1">
      <c r="A31" s="629"/>
      <c r="B31" s="80" t="s">
        <v>5</v>
      </c>
      <c r="C31" s="80" t="s">
        <v>6</v>
      </c>
      <c r="D31" s="80" t="s">
        <v>6</v>
      </c>
      <c r="E31" s="80" t="s">
        <v>6</v>
      </c>
    </row>
    <row r="32" spans="1:5" ht="24.75" customHeight="1" thickBot="1">
      <c r="A32" s="38" t="s">
        <v>8</v>
      </c>
      <c r="B32" s="257">
        <v>88697</v>
      </c>
      <c r="C32" s="257">
        <v>88697</v>
      </c>
      <c r="D32" s="257">
        <v>88697</v>
      </c>
      <c r="E32" s="257">
        <v>88697</v>
      </c>
    </row>
    <row r="33" spans="1:5" ht="24.75" customHeight="1" thickBot="1">
      <c r="A33" s="38" t="s">
        <v>15</v>
      </c>
      <c r="B33" s="257">
        <v>158905</v>
      </c>
      <c r="C33" s="257">
        <f>C41+C44+C47+C59</f>
        <v>167600</v>
      </c>
      <c r="D33" s="257">
        <f t="shared" ref="D33:E33" si="0">D41+D44+D47+D59</f>
        <v>178050</v>
      </c>
      <c r="E33" s="257">
        <f t="shared" si="0"/>
        <v>178050</v>
      </c>
    </row>
    <row r="34" spans="1:5" ht="24.75" customHeight="1" thickBot="1">
      <c r="A34" s="38" t="s">
        <v>23</v>
      </c>
      <c r="B34" s="257">
        <f>B33/B32</f>
        <v>1.7915487558767489</v>
      </c>
      <c r="C34" s="257">
        <f>C33/C32</f>
        <v>1.8895791289446091</v>
      </c>
      <c r="D34" s="257">
        <f>D33/D32</f>
        <v>2.0073959660416927</v>
      </c>
      <c r="E34" s="257">
        <f>E33/E32</f>
        <v>2.0073959660416927</v>
      </c>
    </row>
    <row r="35" spans="1:5" ht="24.75" customHeight="1" thickBot="1">
      <c r="A35" s="38" t="s">
        <v>16</v>
      </c>
      <c r="B35" s="272" t="s">
        <v>22</v>
      </c>
      <c r="C35" s="91">
        <f>C32/B32-1</f>
        <v>0</v>
      </c>
      <c r="D35" s="91">
        <f t="shared" ref="D35:E37" si="1">D32/C32-1</f>
        <v>0</v>
      </c>
      <c r="E35" s="91">
        <f t="shared" si="1"/>
        <v>0</v>
      </c>
    </row>
    <row r="36" spans="1:5" ht="24.75" customHeight="1" thickBot="1">
      <c r="A36" s="38" t="s">
        <v>17</v>
      </c>
      <c r="B36" s="272" t="s">
        <v>22</v>
      </c>
      <c r="C36" s="91">
        <f>C33/B33-1</f>
        <v>5.4718227871999092E-2</v>
      </c>
      <c r="D36" s="91">
        <f t="shared" si="1"/>
        <v>6.2350835322195763E-2</v>
      </c>
      <c r="E36" s="91">
        <f t="shared" si="1"/>
        <v>0</v>
      </c>
    </row>
    <row r="37" spans="1:5" ht="24.75" customHeight="1" thickBot="1">
      <c r="A37" s="38" t="s">
        <v>18</v>
      </c>
      <c r="B37" s="272" t="s">
        <v>22</v>
      </c>
      <c r="C37" s="91">
        <f>C34/B34-1</f>
        <v>5.4718227871999092E-2</v>
      </c>
      <c r="D37" s="91">
        <f t="shared" si="1"/>
        <v>6.2350835322195763E-2</v>
      </c>
      <c r="E37" s="91">
        <f t="shared" si="1"/>
        <v>0</v>
      </c>
    </row>
    <row r="38" spans="1:5" ht="24.75" customHeight="1" thickBot="1">
      <c r="A38" s="625" t="s">
        <v>177</v>
      </c>
      <c r="B38" s="626"/>
      <c r="C38" s="626"/>
      <c r="D38" s="626"/>
      <c r="E38" s="627"/>
    </row>
    <row r="39" spans="1:5" ht="24.75" customHeight="1">
      <c r="A39" s="628"/>
      <c r="B39" s="79">
        <v>2019</v>
      </c>
      <c r="C39" s="79">
        <v>2020</v>
      </c>
      <c r="D39" s="79">
        <v>2021</v>
      </c>
      <c r="E39" s="79">
        <v>2022</v>
      </c>
    </row>
    <row r="40" spans="1:5" ht="24.75" customHeight="1" thickBot="1">
      <c r="A40" s="629"/>
      <c r="B40" s="80" t="s">
        <v>5</v>
      </c>
      <c r="C40" s="80" t="s">
        <v>6</v>
      </c>
      <c r="D40" s="80" t="s">
        <v>6</v>
      </c>
      <c r="E40" s="80" t="s">
        <v>6</v>
      </c>
    </row>
    <row r="41" spans="1:5" ht="24.75" customHeight="1" thickBot="1">
      <c r="A41" s="49" t="s">
        <v>0</v>
      </c>
      <c r="B41" s="92">
        <v>74765</v>
      </c>
      <c r="C41" s="92">
        <f>C42</f>
        <v>82000</v>
      </c>
      <c r="D41" s="92">
        <f t="shared" ref="D41:E41" si="2">D42</f>
        <v>82000</v>
      </c>
      <c r="E41" s="92">
        <f t="shared" si="2"/>
        <v>82000</v>
      </c>
    </row>
    <row r="42" spans="1:5" ht="24.75" customHeight="1" thickBot="1">
      <c r="A42" s="48" t="s">
        <v>41</v>
      </c>
      <c r="B42" s="92">
        <v>74765</v>
      </c>
      <c r="C42" s="92">
        <v>82000</v>
      </c>
      <c r="D42" s="92">
        <v>82000</v>
      </c>
      <c r="E42" s="92">
        <v>82000</v>
      </c>
    </row>
    <row r="43" spans="1:5" ht="24.75" customHeight="1" thickBot="1">
      <c r="A43" s="48" t="s">
        <v>42</v>
      </c>
      <c r="B43" s="93"/>
      <c r="C43" s="94"/>
      <c r="D43" s="94"/>
      <c r="E43" s="94"/>
    </row>
    <row r="44" spans="1:5" ht="24.75" customHeight="1" thickBot="1">
      <c r="A44" s="49" t="s">
        <v>28</v>
      </c>
      <c r="B44" s="92">
        <v>13356</v>
      </c>
      <c r="C44" s="92">
        <f>C45</f>
        <v>13600</v>
      </c>
      <c r="D44" s="92">
        <f t="shared" ref="D44:E44" si="3">D45</f>
        <v>13600</v>
      </c>
      <c r="E44" s="92">
        <f t="shared" si="3"/>
        <v>13600</v>
      </c>
    </row>
    <row r="45" spans="1:5" ht="24.75" customHeight="1" thickBot="1">
      <c r="A45" s="48" t="s">
        <v>41</v>
      </c>
      <c r="B45" s="92">
        <v>13356</v>
      </c>
      <c r="C45" s="92">
        <v>13600</v>
      </c>
      <c r="D45" s="92">
        <v>13600</v>
      </c>
      <c r="E45" s="92">
        <v>13600</v>
      </c>
    </row>
    <row r="46" spans="1:5" ht="24.75" customHeight="1" thickBot="1">
      <c r="A46" s="48" t="s">
        <v>42</v>
      </c>
      <c r="B46" s="93"/>
      <c r="C46" s="92"/>
      <c r="D46" s="92"/>
      <c r="E46" s="92"/>
    </row>
    <row r="47" spans="1:5" ht="24.75" customHeight="1" thickBot="1">
      <c r="A47" s="49" t="s">
        <v>1</v>
      </c>
      <c r="B47" s="257">
        <v>70584</v>
      </c>
      <c r="C47" s="257">
        <f>C48</f>
        <v>70000</v>
      </c>
      <c r="D47" s="280">
        <v>80450</v>
      </c>
      <c r="E47" s="280">
        <v>80450</v>
      </c>
    </row>
    <row r="48" spans="1:5" ht="24.75" customHeight="1" thickBot="1">
      <c r="A48" s="48" t="s">
        <v>41</v>
      </c>
      <c r="B48" s="257">
        <v>70584</v>
      </c>
      <c r="C48" s="257">
        <v>70000</v>
      </c>
      <c r="D48" s="257">
        <v>80450</v>
      </c>
      <c r="E48" s="257">
        <v>80450</v>
      </c>
    </row>
    <row r="49" spans="1:5" ht="24.75" customHeight="1" thickBot="1">
      <c r="A49" s="48" t="s">
        <v>42</v>
      </c>
      <c r="B49" s="93"/>
      <c r="C49" s="92"/>
      <c r="D49" s="92"/>
      <c r="E49" s="92"/>
    </row>
    <row r="50" spans="1:5" ht="24.75" customHeight="1" thickBot="1">
      <c r="A50" s="49" t="s">
        <v>2</v>
      </c>
      <c r="B50" s="93"/>
      <c r="C50" s="92"/>
      <c r="D50" s="92"/>
      <c r="E50" s="92"/>
    </row>
    <row r="51" spans="1:5" ht="24.75" customHeight="1" thickBot="1">
      <c r="A51" s="48" t="s">
        <v>41</v>
      </c>
      <c r="B51" s="93"/>
      <c r="C51" s="92"/>
      <c r="D51" s="92"/>
      <c r="E51" s="92"/>
    </row>
    <row r="52" spans="1:5" ht="24.75" customHeight="1" thickBot="1">
      <c r="A52" s="48" t="s">
        <v>42</v>
      </c>
      <c r="B52" s="93"/>
      <c r="C52" s="92"/>
      <c r="D52" s="92"/>
      <c r="E52" s="92"/>
    </row>
    <row r="53" spans="1:5" ht="24.75" customHeight="1" thickBot="1">
      <c r="A53" s="49" t="s">
        <v>24</v>
      </c>
      <c r="B53" s="93"/>
      <c r="C53" s="92"/>
      <c r="D53" s="92"/>
      <c r="E53" s="92"/>
    </row>
    <row r="54" spans="1:5" ht="24.75" customHeight="1" thickBot="1">
      <c r="A54" s="48" t="s">
        <v>41</v>
      </c>
      <c r="B54" s="93"/>
      <c r="C54" s="92"/>
      <c r="D54" s="92"/>
      <c r="E54" s="92"/>
    </row>
    <row r="55" spans="1:5" ht="24.75" customHeight="1" thickBot="1">
      <c r="A55" s="48" t="s">
        <v>42</v>
      </c>
      <c r="B55" s="93"/>
      <c r="C55" s="92"/>
      <c r="D55" s="92"/>
      <c r="E55" s="92"/>
    </row>
    <row r="56" spans="1:5" ht="24.75" customHeight="1" thickBot="1">
      <c r="A56" s="49" t="s">
        <v>25</v>
      </c>
      <c r="B56" s="93"/>
      <c r="C56" s="92"/>
      <c r="D56" s="92"/>
      <c r="E56" s="92"/>
    </row>
    <row r="57" spans="1:5" ht="24.75" customHeight="1" thickBot="1">
      <c r="A57" s="48" t="s">
        <v>41</v>
      </c>
      <c r="B57" s="93"/>
      <c r="C57" s="92"/>
      <c r="D57" s="92"/>
      <c r="E57" s="92"/>
    </row>
    <row r="58" spans="1:5" ht="24.75" customHeight="1" thickBot="1">
      <c r="A58" s="48" t="s">
        <v>42</v>
      </c>
      <c r="B58" s="93"/>
      <c r="C58" s="92"/>
      <c r="D58" s="92"/>
      <c r="E58" s="92"/>
    </row>
    <row r="59" spans="1:5" ht="24.75" customHeight="1" thickBot="1">
      <c r="A59" s="49" t="s">
        <v>3</v>
      </c>
      <c r="B59" s="93">
        <f>B60</f>
        <v>200</v>
      </c>
      <c r="C59" s="281">
        <v>2000</v>
      </c>
      <c r="D59" s="281">
        <v>2000</v>
      </c>
      <c r="E59" s="281">
        <v>2000</v>
      </c>
    </row>
    <row r="60" spans="1:5" ht="24.75" customHeight="1" thickBot="1">
      <c r="A60" s="48" t="s">
        <v>41</v>
      </c>
      <c r="B60" s="93">
        <v>200</v>
      </c>
      <c r="C60" s="215">
        <v>2000</v>
      </c>
      <c r="D60" s="215">
        <v>2000</v>
      </c>
      <c r="E60" s="215">
        <v>2000</v>
      </c>
    </row>
    <row r="61" spans="1:5" ht="24.75" customHeight="1" thickBot="1">
      <c r="A61" s="48" t="s">
        <v>42</v>
      </c>
      <c r="B61" s="93"/>
      <c r="C61" s="62"/>
      <c r="D61" s="61"/>
      <c r="E61" s="61"/>
    </row>
    <row r="62" spans="1:5" ht="24.75" customHeight="1" thickBot="1">
      <c r="A62" s="234" t="s">
        <v>30</v>
      </c>
      <c r="B62" s="93">
        <f>B59+B56+B53+B50+B47+B44+B41</f>
        <v>158905</v>
      </c>
      <c r="C62" s="93">
        <f>C59+C56+C53+C50+C47+C44+C41</f>
        <v>167600</v>
      </c>
      <c r="D62" s="93">
        <f>D59+D56+D53+D50+D47+D44+D41</f>
        <v>178050</v>
      </c>
      <c r="E62" s="93">
        <f>E59+E56+E53+E50+E47+E44+E41</f>
        <v>178050</v>
      </c>
    </row>
    <row r="63" spans="1:5" ht="24.75" customHeight="1" thickBot="1">
      <c r="A63" s="235" t="s">
        <v>32</v>
      </c>
      <c r="B63" s="95">
        <f>IF(B62-B33=0,0,"Error")</f>
        <v>0</v>
      </c>
      <c r="C63" s="95">
        <f>IF(C62-C33=0,0,"Error")</f>
        <v>0</v>
      </c>
      <c r="D63" s="95">
        <f>IF(D62-D33=0,0,"Error")</f>
        <v>0</v>
      </c>
      <c r="E63" s="95">
        <f>IF(E62-E33=0,0,"Error")</f>
        <v>0</v>
      </c>
    </row>
    <row r="64" spans="1:5" ht="33" customHeight="1" thickBot="1">
      <c r="A64" s="51" t="s">
        <v>59</v>
      </c>
      <c r="B64" s="663" t="s">
        <v>176</v>
      </c>
      <c r="C64" s="664"/>
      <c r="D64" s="664"/>
      <c r="E64" s="665"/>
    </row>
    <row r="65" spans="1:5" ht="24.75" customHeight="1" thickBot="1">
      <c r="A65" s="666" t="s">
        <v>108</v>
      </c>
      <c r="B65" s="667"/>
      <c r="C65" s="667"/>
      <c r="D65" s="667"/>
      <c r="E65" s="668"/>
    </row>
    <row r="66" spans="1:5" ht="24.75" customHeight="1" thickBot="1">
      <c r="A66" s="58" t="s">
        <v>175</v>
      </c>
      <c r="B66" s="87">
        <v>336</v>
      </c>
      <c r="C66" s="88" t="s">
        <v>171</v>
      </c>
      <c r="D66" s="88" t="s">
        <v>171</v>
      </c>
      <c r="E66" s="88" t="s">
        <v>171</v>
      </c>
    </row>
    <row r="67" spans="1:5" ht="39" customHeight="1" thickBot="1">
      <c r="A67" s="60" t="s">
        <v>202</v>
      </c>
      <c r="B67" s="87">
        <v>5902</v>
      </c>
      <c r="C67" s="88" t="s">
        <v>171</v>
      </c>
      <c r="D67" s="88" t="s">
        <v>171</v>
      </c>
      <c r="E67" s="88" t="s">
        <v>171</v>
      </c>
    </row>
    <row r="68" spans="1:5" ht="24.75" customHeight="1" thickBot="1">
      <c r="A68" s="60" t="s">
        <v>174</v>
      </c>
      <c r="B68" s="87">
        <v>56569</v>
      </c>
      <c r="C68" s="88" t="s">
        <v>171</v>
      </c>
      <c r="D68" s="88" t="s">
        <v>171</v>
      </c>
      <c r="E68" s="88" t="s">
        <v>170</v>
      </c>
    </row>
    <row r="69" spans="1:5" ht="24.75" customHeight="1" thickBot="1">
      <c r="A69" s="60" t="s">
        <v>173</v>
      </c>
      <c r="B69" s="87">
        <v>132928</v>
      </c>
      <c r="C69" s="88" t="s">
        <v>171</v>
      </c>
      <c r="D69" s="88" t="s">
        <v>171</v>
      </c>
      <c r="E69" s="88" t="s">
        <v>170</v>
      </c>
    </row>
    <row r="70" spans="1:5" ht="24.75" customHeight="1" thickBot="1">
      <c r="A70" s="60" t="s">
        <v>203</v>
      </c>
      <c r="B70" s="87">
        <v>11903</v>
      </c>
      <c r="C70" s="88" t="s">
        <v>171</v>
      </c>
      <c r="D70" s="88" t="s">
        <v>171</v>
      </c>
      <c r="E70" s="88" t="s">
        <v>170</v>
      </c>
    </row>
    <row r="71" spans="1:5" ht="24.75" customHeight="1" thickBot="1">
      <c r="A71" s="59" t="s">
        <v>172</v>
      </c>
      <c r="B71" s="96">
        <v>5.5</v>
      </c>
      <c r="C71" s="88" t="s">
        <v>171</v>
      </c>
      <c r="D71" s="88" t="s">
        <v>171</v>
      </c>
      <c r="E71" s="88" t="s">
        <v>181</v>
      </c>
    </row>
    <row r="72" spans="1:5" ht="24.75" customHeight="1" thickBot="1">
      <c r="A72" s="97" t="s">
        <v>204</v>
      </c>
      <c r="B72" s="87">
        <v>64.099999999999994</v>
      </c>
      <c r="C72" s="88" t="s">
        <v>171</v>
      </c>
      <c r="D72" s="88" t="s">
        <v>171</v>
      </c>
      <c r="E72" s="88" t="s">
        <v>205</v>
      </c>
    </row>
    <row r="73" spans="1:5" ht="24.75" customHeight="1" thickBot="1">
      <c r="A73" s="98" t="s">
        <v>206</v>
      </c>
      <c r="B73" s="87">
        <v>4102</v>
      </c>
      <c r="C73" s="88" t="s">
        <v>171</v>
      </c>
      <c r="D73" s="88" t="s">
        <v>171</v>
      </c>
      <c r="E73" s="88" t="s">
        <v>170</v>
      </c>
    </row>
    <row r="74" spans="1:5" ht="29.25" customHeight="1" thickBot="1">
      <c r="A74" s="58" t="s">
        <v>207</v>
      </c>
      <c r="B74" s="87">
        <v>170</v>
      </c>
      <c r="C74" s="88" t="s">
        <v>171</v>
      </c>
      <c r="D74" s="88" t="s">
        <v>171</v>
      </c>
      <c r="E74" s="88" t="s">
        <v>181</v>
      </c>
    </row>
    <row r="75" spans="1:5" ht="24.75" customHeight="1" thickBot="1">
      <c r="A75" s="58" t="s">
        <v>169</v>
      </c>
      <c r="B75" s="87">
        <v>0</v>
      </c>
      <c r="C75" s="88"/>
      <c r="D75" s="99"/>
      <c r="E75" s="88"/>
    </row>
    <row r="76" spans="1:5" ht="24.75" customHeight="1" thickBot="1">
      <c r="A76" s="669" t="s">
        <v>107</v>
      </c>
      <c r="B76" s="670"/>
      <c r="C76" s="670"/>
      <c r="D76" s="670"/>
      <c r="E76" s="671"/>
    </row>
    <row r="77" spans="1:5" ht="24.75" customHeight="1" thickBot="1">
      <c r="A77" s="648" t="s">
        <v>36</v>
      </c>
      <c r="B77" s="649"/>
      <c r="C77" s="649"/>
      <c r="D77" s="649"/>
      <c r="E77" s="650"/>
    </row>
    <row r="78" spans="1:5" ht="24.75" customHeight="1" thickBot="1">
      <c r="A78" s="57" t="s">
        <v>477</v>
      </c>
      <c r="B78" s="663" t="s">
        <v>168</v>
      </c>
      <c r="C78" s="664"/>
      <c r="D78" s="664"/>
      <c r="E78" s="665"/>
    </row>
    <row r="79" spans="1:5" ht="73.5" customHeight="1" thickBot="1">
      <c r="A79" s="38" t="s">
        <v>9</v>
      </c>
      <c r="B79" s="610" t="s">
        <v>167</v>
      </c>
      <c r="C79" s="611"/>
      <c r="D79" s="611"/>
      <c r="E79" s="612"/>
    </row>
    <row r="80" spans="1:5" ht="24.75" customHeight="1" thickBot="1">
      <c r="A80" s="38" t="s">
        <v>14</v>
      </c>
      <c r="B80" s="636" t="s">
        <v>166</v>
      </c>
      <c r="C80" s="637"/>
      <c r="D80" s="637"/>
      <c r="E80" s="638"/>
    </row>
    <row r="81" spans="1:5" ht="24.75" customHeight="1">
      <c r="A81" s="628"/>
      <c r="B81" s="79">
        <v>2019</v>
      </c>
      <c r="C81" s="79">
        <v>2020</v>
      </c>
      <c r="D81" s="79">
        <v>2021</v>
      </c>
      <c r="E81" s="79">
        <v>2022</v>
      </c>
    </row>
    <row r="82" spans="1:5" ht="24.75" customHeight="1" thickBot="1">
      <c r="A82" s="629"/>
      <c r="B82" s="80" t="s">
        <v>5</v>
      </c>
      <c r="C82" s="80" t="s">
        <v>6</v>
      </c>
      <c r="D82" s="80" t="s">
        <v>6</v>
      </c>
      <c r="E82" s="80" t="s">
        <v>6</v>
      </c>
    </row>
    <row r="83" spans="1:5" ht="24.75" customHeight="1" thickBot="1">
      <c r="A83" s="38" t="s">
        <v>8</v>
      </c>
      <c r="B83" s="282">
        <v>211980</v>
      </c>
      <c r="C83" s="282">
        <v>214691</v>
      </c>
      <c r="D83" s="282">
        <v>214691</v>
      </c>
      <c r="E83" s="282">
        <v>218204</v>
      </c>
    </row>
    <row r="84" spans="1:5" ht="24.75" customHeight="1" thickBot="1">
      <c r="A84" s="38" t="s">
        <v>15</v>
      </c>
      <c r="B84" s="257">
        <v>524477</v>
      </c>
      <c r="C84" s="257">
        <f>C92+C98+C110+C95</f>
        <v>525550</v>
      </c>
      <c r="D84" s="257">
        <f t="shared" ref="D84:E84" si="4">D92+D98+D110+D95</f>
        <v>525550</v>
      </c>
      <c r="E84" s="257">
        <f t="shared" si="4"/>
        <v>525550</v>
      </c>
    </row>
    <row r="85" spans="1:5" ht="24.75" customHeight="1" thickBot="1">
      <c r="A85" s="38" t="s">
        <v>23</v>
      </c>
      <c r="B85" s="257">
        <f>B84/B83</f>
        <v>2.4741815265591094</v>
      </c>
      <c r="C85" s="257">
        <f>C84/C83</f>
        <v>2.447936802194782</v>
      </c>
      <c r="D85" s="257">
        <f>D84/D83</f>
        <v>2.447936802194782</v>
      </c>
      <c r="E85" s="257">
        <f>E84/E83</f>
        <v>2.4085259665267365</v>
      </c>
    </row>
    <row r="86" spans="1:5" ht="24.75" customHeight="1" thickBot="1">
      <c r="A86" s="38" t="s">
        <v>16</v>
      </c>
      <c r="B86" s="272"/>
      <c r="C86" s="91">
        <f t="shared" ref="C86:E88" si="5">C83/B83-1</f>
        <v>1.2788942353052279E-2</v>
      </c>
      <c r="D86" s="91">
        <f t="shared" si="5"/>
        <v>0</v>
      </c>
      <c r="E86" s="91">
        <f t="shared" si="5"/>
        <v>1.6363052014290336E-2</v>
      </c>
    </row>
    <row r="87" spans="1:5" ht="24.75" customHeight="1" thickBot="1">
      <c r="A87" s="38" t="s">
        <v>17</v>
      </c>
      <c r="B87" s="272"/>
      <c r="C87" s="91">
        <f t="shared" si="5"/>
        <v>2.0458475776821139E-3</v>
      </c>
      <c r="D87" s="91">
        <f t="shared" si="5"/>
        <v>0</v>
      </c>
      <c r="E87" s="91">
        <f t="shared" si="5"/>
        <v>0</v>
      </c>
    </row>
    <row r="88" spans="1:5" ht="24.75" customHeight="1" thickBot="1">
      <c r="A88" s="38" t="s">
        <v>18</v>
      </c>
      <c r="B88" s="272"/>
      <c r="C88" s="91">
        <f t="shared" si="5"/>
        <v>-1.0607436876641119E-2</v>
      </c>
      <c r="D88" s="91">
        <f t="shared" si="5"/>
        <v>0</v>
      </c>
      <c r="E88" s="91">
        <f t="shared" si="5"/>
        <v>-1.6099613205990626E-2</v>
      </c>
    </row>
    <row r="89" spans="1:5" ht="24.75" customHeight="1" thickBot="1">
      <c r="A89" s="625" t="s">
        <v>208</v>
      </c>
      <c r="B89" s="626"/>
      <c r="C89" s="626"/>
      <c r="D89" s="626"/>
      <c r="E89" s="627"/>
    </row>
    <row r="90" spans="1:5" ht="24.75" customHeight="1">
      <c r="A90" s="628"/>
      <c r="B90" s="79">
        <v>2019</v>
      </c>
      <c r="C90" s="79">
        <v>2020</v>
      </c>
      <c r="D90" s="79">
        <v>2021</v>
      </c>
      <c r="E90" s="79">
        <v>2022</v>
      </c>
    </row>
    <row r="91" spans="1:5" ht="24.75" customHeight="1" thickBot="1">
      <c r="A91" s="629"/>
      <c r="B91" s="80" t="s">
        <v>5</v>
      </c>
      <c r="C91" s="80" t="s">
        <v>6</v>
      </c>
      <c r="D91" s="80" t="s">
        <v>6</v>
      </c>
      <c r="E91" s="80" t="s">
        <v>6</v>
      </c>
    </row>
    <row r="92" spans="1:5" ht="24.75" customHeight="1" thickBot="1">
      <c r="A92" s="49" t="s">
        <v>0</v>
      </c>
      <c r="B92" s="92">
        <v>254284</v>
      </c>
      <c r="C92" s="92">
        <f>C93</f>
        <v>290000</v>
      </c>
      <c r="D92" s="92">
        <f t="shared" ref="D92:E92" si="6">D93</f>
        <v>290000</v>
      </c>
      <c r="E92" s="92">
        <f t="shared" si="6"/>
        <v>290000</v>
      </c>
    </row>
    <row r="93" spans="1:5" ht="24.75" customHeight="1" thickBot="1">
      <c r="A93" s="48" t="s">
        <v>41</v>
      </c>
      <c r="B93" s="92">
        <v>254284</v>
      </c>
      <c r="C93" s="92">
        <v>290000</v>
      </c>
      <c r="D93" s="92">
        <v>290000</v>
      </c>
      <c r="E93" s="92">
        <v>290000</v>
      </c>
    </row>
    <row r="94" spans="1:5" ht="24.75" customHeight="1" thickBot="1">
      <c r="A94" s="48" t="s">
        <v>42</v>
      </c>
      <c r="B94" s="93"/>
      <c r="C94" s="94"/>
      <c r="D94" s="94"/>
      <c r="E94" s="94"/>
    </row>
    <row r="95" spans="1:5" ht="24.75" customHeight="1" thickBot="1">
      <c r="A95" s="49" t="s">
        <v>28</v>
      </c>
      <c r="B95" s="92">
        <v>46884</v>
      </c>
      <c r="C95" s="92">
        <f>C96</f>
        <v>48000</v>
      </c>
      <c r="D95" s="92">
        <f t="shared" ref="D95:E95" si="7">D96</f>
        <v>48000</v>
      </c>
      <c r="E95" s="92">
        <f t="shared" si="7"/>
        <v>48000</v>
      </c>
    </row>
    <row r="96" spans="1:5" ht="24.75" customHeight="1" thickBot="1">
      <c r="A96" s="48" t="s">
        <v>41</v>
      </c>
      <c r="B96" s="92">
        <v>46884</v>
      </c>
      <c r="C96" s="92">
        <v>48000</v>
      </c>
      <c r="D96" s="92">
        <v>48000</v>
      </c>
      <c r="E96" s="92">
        <v>48000</v>
      </c>
    </row>
    <row r="97" spans="1:5" ht="24.75" customHeight="1" thickBot="1">
      <c r="A97" s="48" t="s">
        <v>42</v>
      </c>
      <c r="B97" s="93"/>
      <c r="C97" s="92"/>
      <c r="D97" s="92"/>
      <c r="E97" s="92"/>
    </row>
    <row r="98" spans="1:5" ht="24.75" customHeight="1" thickBot="1">
      <c r="A98" s="49" t="s">
        <v>1</v>
      </c>
      <c r="B98" s="257">
        <v>221809</v>
      </c>
      <c r="C98" s="257">
        <f>C99</f>
        <v>187550</v>
      </c>
      <c r="D98" s="280">
        <v>187550</v>
      </c>
      <c r="E98" s="280">
        <v>187550</v>
      </c>
    </row>
    <row r="99" spans="1:5" ht="24.75" customHeight="1" thickBot="1">
      <c r="A99" s="48" t="s">
        <v>41</v>
      </c>
      <c r="B99" s="257">
        <v>221809</v>
      </c>
      <c r="C99" s="257">
        <v>187550</v>
      </c>
      <c r="D99" s="257">
        <v>187550</v>
      </c>
      <c r="E99" s="257">
        <v>187550</v>
      </c>
    </row>
    <row r="100" spans="1:5" ht="24.75" customHeight="1" thickBot="1">
      <c r="A100" s="48" t="s">
        <v>42</v>
      </c>
      <c r="B100" s="93"/>
      <c r="C100" s="92"/>
      <c r="D100" s="92"/>
      <c r="E100" s="92"/>
    </row>
    <row r="101" spans="1:5" ht="24.75" customHeight="1" thickBot="1">
      <c r="A101" s="49" t="s">
        <v>2</v>
      </c>
      <c r="B101" s="93"/>
      <c r="C101" s="92"/>
      <c r="D101" s="92"/>
      <c r="E101" s="92"/>
    </row>
    <row r="102" spans="1:5" ht="24.75" customHeight="1" thickBot="1">
      <c r="A102" s="48" t="s">
        <v>41</v>
      </c>
      <c r="B102" s="93"/>
      <c r="C102" s="92"/>
      <c r="D102" s="92"/>
      <c r="E102" s="92"/>
    </row>
    <row r="103" spans="1:5" ht="24.75" customHeight="1" thickBot="1">
      <c r="A103" s="48" t="s">
        <v>42</v>
      </c>
      <c r="B103" s="93"/>
      <c r="C103" s="92"/>
      <c r="D103" s="92"/>
      <c r="E103" s="92"/>
    </row>
    <row r="104" spans="1:5" ht="24.75" customHeight="1" thickBot="1">
      <c r="A104" s="49" t="s">
        <v>24</v>
      </c>
      <c r="B104" s="93"/>
      <c r="C104" s="92"/>
      <c r="D104" s="92"/>
      <c r="E104" s="92"/>
    </row>
    <row r="105" spans="1:5" ht="24.75" customHeight="1" thickBot="1">
      <c r="A105" s="48" t="s">
        <v>41</v>
      </c>
      <c r="B105" s="93"/>
      <c r="C105" s="92"/>
      <c r="D105" s="92"/>
      <c r="E105" s="92"/>
    </row>
    <row r="106" spans="1:5" ht="24.75" customHeight="1" thickBot="1">
      <c r="A106" s="48" t="s">
        <v>42</v>
      </c>
      <c r="B106" s="93"/>
      <c r="C106" s="92"/>
      <c r="D106" s="92"/>
      <c r="E106" s="92"/>
    </row>
    <row r="107" spans="1:5" ht="24.75" customHeight="1" thickBot="1">
      <c r="A107" s="49" t="s">
        <v>25</v>
      </c>
      <c r="B107" s="93">
        <v>0</v>
      </c>
      <c r="C107" s="92">
        <v>0</v>
      </c>
      <c r="D107" s="92">
        <v>0</v>
      </c>
      <c r="E107" s="92">
        <v>0</v>
      </c>
    </row>
    <row r="108" spans="1:5" ht="24.75" customHeight="1" thickBot="1">
      <c r="A108" s="48" t="s">
        <v>41</v>
      </c>
      <c r="B108" s="93"/>
      <c r="C108" s="92"/>
      <c r="D108" s="92"/>
      <c r="E108" s="92"/>
    </row>
    <row r="109" spans="1:5" ht="24.75" customHeight="1" thickBot="1">
      <c r="A109" s="48" t="s">
        <v>42</v>
      </c>
      <c r="B109" s="93"/>
      <c r="C109" s="92"/>
      <c r="D109" s="92"/>
      <c r="E109" s="92"/>
    </row>
    <row r="110" spans="1:5" ht="24.75" customHeight="1" thickBot="1">
      <c r="A110" s="49" t="s">
        <v>3</v>
      </c>
      <c r="B110" s="93">
        <f>B111</f>
        <v>1500</v>
      </c>
      <c r="C110" s="93">
        <v>0</v>
      </c>
      <c r="D110" s="93">
        <v>0</v>
      </c>
      <c r="E110" s="93">
        <v>0</v>
      </c>
    </row>
    <row r="111" spans="1:5" ht="24.75" customHeight="1" thickBot="1">
      <c r="A111" s="48" t="s">
        <v>41</v>
      </c>
      <c r="B111" s="93">
        <v>1500</v>
      </c>
      <c r="C111" s="92"/>
      <c r="D111" s="92"/>
      <c r="E111" s="92"/>
    </row>
    <row r="112" spans="1:5" ht="24.75" customHeight="1" thickBot="1">
      <c r="A112" s="48" t="s">
        <v>42</v>
      </c>
      <c r="B112" s="93"/>
      <c r="C112" s="92"/>
      <c r="D112" s="92"/>
      <c r="E112" s="92"/>
    </row>
    <row r="113" spans="1:5" ht="24.75" customHeight="1" thickBot="1">
      <c r="A113" s="236" t="s">
        <v>209</v>
      </c>
      <c r="B113" s="93">
        <f>B110+B107+B104+B101+B98+B95+B92</f>
        <v>524477</v>
      </c>
      <c r="C113" s="93">
        <f>C110+C107+C104+C101+C98+C95+C92</f>
        <v>525550</v>
      </c>
      <c r="D113" s="93">
        <f>D110+D107+D104+D101+D98+D95+D92</f>
        <v>525550</v>
      </c>
      <c r="E113" s="93">
        <f>E110+E107+E104+E101+E98+E95+E92</f>
        <v>525550</v>
      </c>
    </row>
    <row r="114" spans="1:5" ht="24.75" customHeight="1" thickBot="1">
      <c r="A114" s="235" t="s">
        <v>32</v>
      </c>
      <c r="B114" s="95">
        <f>IF(B113-B84=0,0,"Error")</f>
        <v>0</v>
      </c>
      <c r="C114" s="95">
        <f t="shared" ref="C114:E114" si="8">IF(C113-C84=0,0,"Error")</f>
        <v>0</v>
      </c>
      <c r="D114" s="95">
        <f t="shared" si="8"/>
        <v>0</v>
      </c>
      <c r="E114" s="95">
        <f t="shared" si="8"/>
        <v>0</v>
      </c>
    </row>
    <row r="115" spans="1:5" ht="38.25" customHeight="1" thickBot="1">
      <c r="A115" s="57" t="s">
        <v>478</v>
      </c>
      <c r="B115" s="660" t="s">
        <v>165</v>
      </c>
      <c r="C115" s="661"/>
      <c r="D115" s="661"/>
      <c r="E115" s="662"/>
    </row>
    <row r="116" spans="1:5" ht="93" customHeight="1" thickBot="1">
      <c r="A116" s="38" t="s">
        <v>9</v>
      </c>
      <c r="B116" s="610" t="s">
        <v>164</v>
      </c>
      <c r="C116" s="611"/>
      <c r="D116" s="611"/>
      <c r="E116" s="612"/>
    </row>
    <row r="117" spans="1:5" ht="24.75" customHeight="1" thickBot="1">
      <c r="A117" s="38" t="s">
        <v>14</v>
      </c>
      <c r="B117" s="636" t="s">
        <v>163</v>
      </c>
      <c r="C117" s="637"/>
      <c r="D117" s="637"/>
      <c r="E117" s="638"/>
    </row>
    <row r="118" spans="1:5" ht="24.75" customHeight="1">
      <c r="A118" s="628"/>
      <c r="B118" s="100">
        <v>2018</v>
      </c>
      <c r="C118" s="100">
        <v>2019</v>
      </c>
      <c r="D118" s="100">
        <v>2020</v>
      </c>
      <c r="E118" s="100">
        <v>2021</v>
      </c>
    </row>
    <row r="119" spans="1:5" ht="24.75" customHeight="1" thickBot="1">
      <c r="A119" s="629"/>
      <c r="B119" s="101" t="s">
        <v>5</v>
      </c>
      <c r="C119" s="101" t="s">
        <v>6</v>
      </c>
      <c r="D119" s="101" t="s">
        <v>6</v>
      </c>
      <c r="E119" s="101" t="s">
        <v>6</v>
      </c>
    </row>
    <row r="120" spans="1:5" ht="24.75" customHeight="1" thickBot="1">
      <c r="A120" s="38" t="s">
        <v>8</v>
      </c>
      <c r="B120" s="282">
        <v>214691</v>
      </c>
      <c r="C120" s="282">
        <v>214691</v>
      </c>
      <c r="D120" s="282">
        <v>214691</v>
      </c>
      <c r="E120" s="282">
        <v>218204</v>
      </c>
    </row>
    <row r="121" spans="1:5" ht="24.75" customHeight="1" thickBot="1">
      <c r="A121" s="38" t="s">
        <v>15</v>
      </c>
      <c r="B121" s="257">
        <v>152168</v>
      </c>
      <c r="C121" s="257">
        <f>C129+C132+C135+C147</f>
        <v>152400</v>
      </c>
      <c r="D121" s="257">
        <f t="shared" ref="D121:E121" si="9">D129+D132+D135+D147</f>
        <v>152400</v>
      </c>
      <c r="E121" s="257">
        <f t="shared" si="9"/>
        <v>152400</v>
      </c>
    </row>
    <row r="122" spans="1:5" ht="24.75" customHeight="1" thickBot="1">
      <c r="A122" s="38" t="s">
        <v>23</v>
      </c>
      <c r="B122" s="257">
        <f>B121/B120</f>
        <v>0.70877680014532518</v>
      </c>
      <c r="C122" s="257">
        <f>C121/C120</f>
        <v>0.70985742299397736</v>
      </c>
      <c r="D122" s="257">
        <f>D121/D120</f>
        <v>0.70985742299397736</v>
      </c>
      <c r="E122" s="257">
        <v>138964</v>
      </c>
    </row>
    <row r="123" spans="1:5" ht="24.75" customHeight="1" thickBot="1">
      <c r="A123" s="38" t="s">
        <v>16</v>
      </c>
      <c r="B123" s="272"/>
      <c r="C123" s="91">
        <f t="shared" ref="C123:E124" si="10">C120/B120-1</f>
        <v>0</v>
      </c>
      <c r="D123" s="91">
        <f t="shared" si="10"/>
        <v>0</v>
      </c>
      <c r="E123" s="91">
        <f t="shared" si="10"/>
        <v>1.6363052014290336E-2</v>
      </c>
    </row>
    <row r="124" spans="1:5" ht="24.75" customHeight="1" thickBot="1">
      <c r="A124" s="38" t="s">
        <v>17</v>
      </c>
      <c r="B124" s="272"/>
      <c r="C124" s="91">
        <f t="shared" si="10"/>
        <v>1.5246306713632141E-3</v>
      </c>
      <c r="D124" s="91">
        <f t="shared" si="10"/>
        <v>0</v>
      </c>
      <c r="E124" s="91">
        <f t="shared" si="10"/>
        <v>0</v>
      </c>
    </row>
    <row r="125" spans="1:5" ht="24.75" customHeight="1" thickBot="1">
      <c r="A125" s="38" t="s">
        <v>18</v>
      </c>
      <c r="B125" s="272"/>
      <c r="C125" s="91">
        <f>C122/B122-1</f>
        <v>1.5246306713632141E-3</v>
      </c>
      <c r="D125" s="91">
        <f>D122/C122-1</f>
        <v>0</v>
      </c>
      <c r="E125" s="91">
        <v>2.1000000000000001E-2</v>
      </c>
    </row>
    <row r="126" spans="1:5" ht="24.75" customHeight="1" thickBot="1">
      <c r="A126" s="625" t="s">
        <v>210</v>
      </c>
      <c r="B126" s="626"/>
      <c r="C126" s="626"/>
      <c r="D126" s="626"/>
      <c r="E126" s="627"/>
    </row>
    <row r="127" spans="1:5" ht="24.75" customHeight="1">
      <c r="A127" s="628"/>
      <c r="B127" s="79">
        <v>2019</v>
      </c>
      <c r="C127" s="79">
        <v>2020</v>
      </c>
      <c r="D127" s="79">
        <v>2021</v>
      </c>
      <c r="E127" s="79">
        <v>2022</v>
      </c>
    </row>
    <row r="128" spans="1:5" ht="24.75" customHeight="1" thickBot="1">
      <c r="A128" s="629"/>
      <c r="B128" s="80" t="s">
        <v>5</v>
      </c>
      <c r="C128" s="80" t="s">
        <v>6</v>
      </c>
      <c r="D128" s="80" t="s">
        <v>6</v>
      </c>
      <c r="E128" s="80" t="s">
        <v>6</v>
      </c>
    </row>
    <row r="129" spans="1:5" ht="24.75" customHeight="1" thickBot="1">
      <c r="A129" s="49" t="s">
        <v>0</v>
      </c>
      <c r="B129" s="92">
        <v>22181</v>
      </c>
      <c r="C129" s="92">
        <f>C130</f>
        <v>28000</v>
      </c>
      <c r="D129" s="92">
        <f t="shared" ref="D129:E129" si="11">D130</f>
        <v>28000</v>
      </c>
      <c r="E129" s="92">
        <f t="shared" si="11"/>
        <v>28000</v>
      </c>
    </row>
    <row r="130" spans="1:5" ht="24.75" customHeight="1" thickBot="1">
      <c r="A130" s="48" t="s">
        <v>41</v>
      </c>
      <c r="B130" s="92">
        <v>22181</v>
      </c>
      <c r="C130" s="92">
        <v>28000</v>
      </c>
      <c r="D130" s="92">
        <v>28000</v>
      </c>
      <c r="E130" s="92">
        <v>28000</v>
      </c>
    </row>
    <row r="131" spans="1:5" ht="24.75" customHeight="1" thickBot="1">
      <c r="A131" s="48" t="s">
        <v>42</v>
      </c>
      <c r="B131" s="93"/>
      <c r="C131" s="94"/>
      <c r="D131" s="94"/>
      <c r="E131" s="94"/>
    </row>
    <row r="132" spans="1:5" ht="24.75" customHeight="1" thickBot="1">
      <c r="A132" s="49" t="s">
        <v>28</v>
      </c>
      <c r="B132" s="92">
        <v>3705</v>
      </c>
      <c r="C132" s="92">
        <f>C133</f>
        <v>4400</v>
      </c>
      <c r="D132" s="92">
        <f t="shared" ref="D132:E132" si="12">D133</f>
        <v>4400</v>
      </c>
      <c r="E132" s="92">
        <f t="shared" si="12"/>
        <v>4400</v>
      </c>
    </row>
    <row r="133" spans="1:5" ht="24.75" customHeight="1" thickBot="1">
      <c r="A133" s="48" t="s">
        <v>41</v>
      </c>
      <c r="B133" s="92">
        <v>3705</v>
      </c>
      <c r="C133" s="92">
        <v>4400</v>
      </c>
      <c r="D133" s="92">
        <v>4400</v>
      </c>
      <c r="E133" s="92">
        <v>4400</v>
      </c>
    </row>
    <row r="134" spans="1:5" ht="24.75" customHeight="1" thickBot="1">
      <c r="A134" s="48" t="s">
        <v>42</v>
      </c>
      <c r="B134" s="93"/>
      <c r="C134" s="92"/>
      <c r="D134" s="92"/>
      <c r="E134" s="92"/>
    </row>
    <row r="135" spans="1:5" ht="24.75" customHeight="1" thickBot="1">
      <c r="A135" s="49" t="s">
        <v>1</v>
      </c>
      <c r="B135" s="257">
        <v>125982</v>
      </c>
      <c r="C135" s="257">
        <f>C136</f>
        <v>120000</v>
      </c>
      <c r="D135" s="257">
        <f t="shared" ref="D135:E135" si="13">D136</f>
        <v>120000</v>
      </c>
      <c r="E135" s="257">
        <f t="shared" si="13"/>
        <v>120000</v>
      </c>
    </row>
    <row r="136" spans="1:5" ht="24.75" customHeight="1" thickBot="1">
      <c r="A136" s="48" t="s">
        <v>41</v>
      </c>
      <c r="B136" s="257">
        <v>125982</v>
      </c>
      <c r="C136" s="257">
        <v>120000</v>
      </c>
      <c r="D136" s="257">
        <v>120000</v>
      </c>
      <c r="E136" s="257">
        <v>120000</v>
      </c>
    </row>
    <row r="137" spans="1:5" ht="24.75" customHeight="1" thickBot="1">
      <c r="A137" s="48" t="s">
        <v>42</v>
      </c>
      <c r="B137" s="93"/>
      <c r="C137" s="92"/>
      <c r="D137" s="92"/>
      <c r="E137" s="92"/>
    </row>
    <row r="138" spans="1:5" ht="24.75" customHeight="1" thickBot="1">
      <c r="A138" s="49" t="s">
        <v>2</v>
      </c>
      <c r="B138" s="93"/>
      <c r="C138" s="92"/>
      <c r="D138" s="92"/>
      <c r="E138" s="92"/>
    </row>
    <row r="139" spans="1:5" ht="24.75" customHeight="1" thickBot="1">
      <c r="A139" s="48" t="s">
        <v>41</v>
      </c>
      <c r="B139" s="93"/>
      <c r="C139" s="92"/>
      <c r="D139" s="92"/>
      <c r="E139" s="92"/>
    </row>
    <row r="140" spans="1:5" ht="24.75" customHeight="1" thickBot="1">
      <c r="A140" s="48" t="s">
        <v>42</v>
      </c>
      <c r="B140" s="93"/>
      <c r="C140" s="92"/>
      <c r="D140" s="92"/>
      <c r="E140" s="92"/>
    </row>
    <row r="141" spans="1:5" ht="24.75" customHeight="1" thickBot="1">
      <c r="A141" s="49" t="s">
        <v>24</v>
      </c>
      <c r="B141" s="93"/>
      <c r="C141" s="92"/>
      <c r="D141" s="92"/>
      <c r="E141" s="92"/>
    </row>
    <row r="142" spans="1:5" ht="24.75" customHeight="1" thickBot="1">
      <c r="A142" s="48" t="s">
        <v>41</v>
      </c>
      <c r="B142" s="93"/>
      <c r="C142" s="92"/>
      <c r="D142" s="92"/>
      <c r="E142" s="92"/>
    </row>
    <row r="143" spans="1:5" ht="24.75" customHeight="1" thickBot="1">
      <c r="A143" s="48" t="s">
        <v>42</v>
      </c>
      <c r="B143" s="93"/>
      <c r="C143" s="92"/>
      <c r="D143" s="92"/>
      <c r="E143" s="92"/>
    </row>
    <row r="144" spans="1:5" ht="24.75" customHeight="1" thickBot="1">
      <c r="A144" s="49" t="s">
        <v>25</v>
      </c>
      <c r="B144" s="93">
        <v>0</v>
      </c>
      <c r="C144" s="92">
        <v>0</v>
      </c>
      <c r="D144" s="92">
        <v>0</v>
      </c>
      <c r="E144" s="92">
        <v>0</v>
      </c>
    </row>
    <row r="145" spans="1:5" ht="24.75" customHeight="1" thickBot="1">
      <c r="A145" s="48" t="s">
        <v>41</v>
      </c>
      <c r="B145" s="93"/>
      <c r="C145" s="92"/>
      <c r="D145" s="92"/>
      <c r="E145" s="92"/>
    </row>
    <row r="146" spans="1:5" ht="24.75" customHeight="1" thickBot="1">
      <c r="A146" s="48" t="s">
        <v>42</v>
      </c>
      <c r="B146" s="93"/>
      <c r="C146" s="92"/>
      <c r="D146" s="92"/>
      <c r="E146" s="92"/>
    </row>
    <row r="147" spans="1:5" ht="24.75" customHeight="1" thickBot="1">
      <c r="A147" s="49" t="s">
        <v>3</v>
      </c>
      <c r="B147" s="93">
        <f>B148</f>
        <v>300</v>
      </c>
      <c r="C147" s="93">
        <v>0</v>
      </c>
      <c r="D147" s="93">
        <v>0</v>
      </c>
      <c r="E147" s="93">
        <v>0</v>
      </c>
    </row>
    <row r="148" spans="1:5" ht="24.75" customHeight="1" thickBot="1">
      <c r="A148" s="48" t="s">
        <v>41</v>
      </c>
      <c r="B148" s="93">
        <v>300</v>
      </c>
      <c r="C148" s="93"/>
      <c r="D148" s="93"/>
      <c r="E148" s="93"/>
    </row>
    <row r="149" spans="1:5" ht="24.75" customHeight="1" thickBot="1">
      <c r="A149" s="48" t="s">
        <v>42</v>
      </c>
      <c r="B149" s="93"/>
      <c r="C149" s="92"/>
      <c r="D149" s="92"/>
      <c r="E149" s="92"/>
    </row>
    <row r="150" spans="1:5" ht="24.75" customHeight="1" thickBot="1">
      <c r="A150" s="236" t="s">
        <v>211</v>
      </c>
      <c r="B150" s="93">
        <f>B147+B144+B141+B138+B135+B132+B129</f>
        <v>152168</v>
      </c>
      <c r="C150" s="93">
        <f>C147+C144+C141+C138+C135+C132+C129</f>
        <v>152400</v>
      </c>
      <c r="D150" s="93">
        <f>D147+D144+D141+D138+D135+D132+D129</f>
        <v>152400</v>
      </c>
      <c r="E150" s="93">
        <f>E147+E144+E141+E138+E135+E132+E129</f>
        <v>152400</v>
      </c>
    </row>
    <row r="151" spans="1:5" ht="24.75" customHeight="1" thickBot="1">
      <c r="A151" s="235" t="s">
        <v>32</v>
      </c>
      <c r="B151" s="95">
        <f>IF(B150-B121=0,0,"Error")</f>
        <v>0</v>
      </c>
      <c r="C151" s="95">
        <f t="shared" ref="C151:E151" si="14">IF(C150-C121=0,0,"Error")</f>
        <v>0</v>
      </c>
      <c r="D151" s="95">
        <f t="shared" si="14"/>
        <v>0</v>
      </c>
      <c r="E151" s="95">
        <f t="shared" si="14"/>
        <v>0</v>
      </c>
    </row>
    <row r="152" spans="1:5" ht="24.75" customHeight="1" thickBot="1">
      <c r="A152" s="237" t="s">
        <v>81</v>
      </c>
      <c r="B152" s="657" t="s">
        <v>162</v>
      </c>
      <c r="C152" s="658"/>
      <c r="D152" s="658"/>
      <c r="E152" s="659"/>
    </row>
    <row r="153" spans="1:5" ht="34.5" customHeight="1" thickBot="1">
      <c r="A153" s="56" t="s">
        <v>9</v>
      </c>
      <c r="B153" s="654" t="s">
        <v>161</v>
      </c>
      <c r="C153" s="655"/>
      <c r="D153" s="655"/>
      <c r="E153" s="656"/>
    </row>
    <row r="154" spans="1:5" ht="24.75" customHeight="1" thickBot="1">
      <c r="A154" s="38" t="s">
        <v>14</v>
      </c>
      <c r="B154" s="636" t="s">
        <v>212</v>
      </c>
      <c r="C154" s="637"/>
      <c r="D154" s="637"/>
      <c r="E154" s="638"/>
    </row>
    <row r="155" spans="1:5" ht="24.75" customHeight="1">
      <c r="A155" s="628"/>
      <c r="B155" s="79">
        <v>2019</v>
      </c>
      <c r="C155" s="79">
        <v>2020</v>
      </c>
      <c r="D155" s="79">
        <v>2021</v>
      </c>
      <c r="E155" s="79">
        <v>2022</v>
      </c>
    </row>
    <row r="156" spans="1:5" ht="24.75" customHeight="1" thickBot="1">
      <c r="A156" s="629"/>
      <c r="B156" s="80" t="s">
        <v>5</v>
      </c>
      <c r="C156" s="80" t="s">
        <v>6</v>
      </c>
      <c r="D156" s="80" t="s">
        <v>6</v>
      </c>
      <c r="E156" s="80" t="s">
        <v>6</v>
      </c>
    </row>
    <row r="157" spans="1:5" ht="24.75" customHeight="1" thickBot="1">
      <c r="A157" s="38" t="s">
        <v>8</v>
      </c>
      <c r="B157" s="282">
        <v>96</v>
      </c>
      <c r="C157" s="282"/>
      <c r="D157" s="282"/>
      <c r="E157" s="282"/>
    </row>
    <row r="158" spans="1:5" ht="24.75" customHeight="1" thickBot="1">
      <c r="A158" s="38" t="s">
        <v>15</v>
      </c>
      <c r="B158" s="257">
        <v>10000</v>
      </c>
      <c r="C158" s="282"/>
      <c r="D158" s="282"/>
      <c r="E158" s="282"/>
    </row>
    <row r="159" spans="1:5" ht="24.75" customHeight="1" thickBot="1">
      <c r="A159" s="38" t="s">
        <v>23</v>
      </c>
      <c r="B159" s="257">
        <f>B158/B157</f>
        <v>104.16666666666667</v>
      </c>
      <c r="C159" s="257" t="e">
        <f>C158/C157</f>
        <v>#DIV/0!</v>
      </c>
      <c r="D159" s="257" t="e">
        <f>D158/D157</f>
        <v>#DIV/0!</v>
      </c>
      <c r="E159" s="257" t="e">
        <f>E158/E157</f>
        <v>#DIV/0!</v>
      </c>
    </row>
    <row r="160" spans="1:5" ht="24.75" customHeight="1" thickBot="1">
      <c r="A160" s="38" t="s">
        <v>16</v>
      </c>
      <c r="B160" s="272"/>
      <c r="C160" s="257" t="e">
        <f>C159/C158</f>
        <v>#DIV/0!</v>
      </c>
      <c r="D160" s="91" t="e">
        <f t="shared" ref="D160:E162" si="15">D157/C157-1</f>
        <v>#DIV/0!</v>
      </c>
      <c r="E160" s="91" t="e">
        <f t="shared" si="15"/>
        <v>#DIV/0!</v>
      </c>
    </row>
    <row r="161" spans="1:5" ht="24.75" customHeight="1" thickBot="1">
      <c r="A161" s="38" t="s">
        <v>17</v>
      </c>
      <c r="B161" s="272"/>
      <c r="C161" s="257" t="e">
        <f>C160/C159</f>
        <v>#DIV/0!</v>
      </c>
      <c r="D161" s="91" t="e">
        <f t="shared" si="15"/>
        <v>#DIV/0!</v>
      </c>
      <c r="E161" s="91" t="e">
        <f t="shared" si="15"/>
        <v>#DIV/0!</v>
      </c>
    </row>
    <row r="162" spans="1:5" ht="24.75" customHeight="1" thickBot="1">
      <c r="A162" s="38" t="s">
        <v>18</v>
      </c>
      <c r="B162" s="272"/>
      <c r="C162" s="257" t="e">
        <f>C161/C160</f>
        <v>#DIV/0!</v>
      </c>
      <c r="D162" s="91" t="e">
        <f t="shared" si="15"/>
        <v>#DIV/0!</v>
      </c>
      <c r="E162" s="91" t="e">
        <f t="shared" si="15"/>
        <v>#DIV/0!</v>
      </c>
    </row>
    <row r="163" spans="1:5" ht="24.75" customHeight="1" thickBot="1">
      <c r="A163" s="625" t="s">
        <v>213</v>
      </c>
      <c r="B163" s="626"/>
      <c r="C163" s="626"/>
      <c r="D163" s="626"/>
      <c r="E163" s="627"/>
    </row>
    <row r="164" spans="1:5" ht="24.75" customHeight="1">
      <c r="A164" s="628"/>
      <c r="B164" s="79">
        <v>2019</v>
      </c>
      <c r="C164" s="79">
        <v>2020</v>
      </c>
      <c r="D164" s="79">
        <v>2021</v>
      </c>
      <c r="E164" s="79">
        <v>2022</v>
      </c>
    </row>
    <row r="165" spans="1:5" ht="24.75" customHeight="1" thickBot="1">
      <c r="A165" s="629"/>
      <c r="B165" s="80" t="s">
        <v>5</v>
      </c>
      <c r="C165" s="80" t="s">
        <v>6</v>
      </c>
      <c r="D165" s="80" t="s">
        <v>6</v>
      </c>
      <c r="E165" s="80" t="s">
        <v>6</v>
      </c>
    </row>
    <row r="166" spans="1:5" ht="24.75" customHeight="1" thickBot="1">
      <c r="A166" s="49" t="s">
        <v>0</v>
      </c>
      <c r="B166" s="92"/>
      <c r="C166" s="92"/>
      <c r="D166" s="92"/>
      <c r="E166" s="92"/>
    </row>
    <row r="167" spans="1:5" ht="24.75" customHeight="1" thickBot="1">
      <c r="A167" s="48" t="s">
        <v>41</v>
      </c>
      <c r="B167" s="93"/>
      <c r="C167" s="94"/>
      <c r="D167" s="94"/>
      <c r="E167" s="94"/>
    </row>
    <row r="168" spans="1:5" ht="24.75" customHeight="1" thickBot="1">
      <c r="A168" s="48" t="s">
        <v>42</v>
      </c>
      <c r="B168" s="93"/>
      <c r="C168" s="94"/>
      <c r="D168" s="94"/>
      <c r="E168" s="94"/>
    </row>
    <row r="169" spans="1:5" ht="24.75" customHeight="1" thickBot="1">
      <c r="A169" s="49" t="s">
        <v>28</v>
      </c>
      <c r="B169" s="92"/>
      <c r="C169" s="92"/>
      <c r="D169" s="92"/>
      <c r="E169" s="92"/>
    </row>
    <row r="170" spans="1:5" ht="24.75" customHeight="1" thickBot="1">
      <c r="A170" s="48" t="s">
        <v>41</v>
      </c>
      <c r="B170" s="93"/>
      <c r="C170" s="92"/>
      <c r="D170" s="92"/>
      <c r="E170" s="92"/>
    </row>
    <row r="171" spans="1:5" ht="24.75" customHeight="1" thickBot="1">
      <c r="A171" s="48" t="s">
        <v>42</v>
      </c>
      <c r="B171" s="93"/>
      <c r="C171" s="92"/>
      <c r="D171" s="92"/>
      <c r="E171" s="92"/>
    </row>
    <row r="172" spans="1:5" ht="24.75" customHeight="1" thickBot="1">
      <c r="A172" s="49" t="s">
        <v>1</v>
      </c>
      <c r="B172" s="92">
        <v>10000</v>
      </c>
      <c r="C172" s="92"/>
      <c r="D172" s="92"/>
      <c r="E172" s="92"/>
    </row>
    <row r="173" spans="1:5" ht="24.75" customHeight="1" thickBot="1">
      <c r="A173" s="48" t="s">
        <v>41</v>
      </c>
      <c r="B173" s="92">
        <v>10000</v>
      </c>
      <c r="C173" s="92"/>
      <c r="D173" s="92"/>
      <c r="E173" s="92"/>
    </row>
    <row r="174" spans="1:5" ht="24.75" customHeight="1" thickBot="1">
      <c r="A174" s="48" t="s">
        <v>42</v>
      </c>
      <c r="B174" s="93"/>
      <c r="C174" s="92"/>
      <c r="D174" s="92"/>
      <c r="E174" s="92"/>
    </row>
    <row r="175" spans="1:5" ht="24.75" customHeight="1" thickBot="1">
      <c r="A175" s="49" t="s">
        <v>2</v>
      </c>
      <c r="B175" s="93"/>
      <c r="C175" s="92"/>
      <c r="D175" s="92"/>
      <c r="E175" s="92"/>
    </row>
    <row r="176" spans="1:5" ht="24.75" customHeight="1" thickBot="1">
      <c r="A176" s="48" t="s">
        <v>41</v>
      </c>
      <c r="B176" s="93"/>
      <c r="C176" s="92"/>
      <c r="D176" s="92"/>
      <c r="E176" s="92"/>
    </row>
    <row r="177" spans="1:5" ht="24.75" customHeight="1" thickBot="1">
      <c r="A177" s="48" t="s">
        <v>42</v>
      </c>
      <c r="B177" s="93"/>
      <c r="C177" s="92"/>
      <c r="D177" s="92"/>
      <c r="E177" s="92"/>
    </row>
    <row r="178" spans="1:5" ht="24.75" customHeight="1" thickBot="1">
      <c r="A178" s="49" t="s">
        <v>24</v>
      </c>
      <c r="B178" s="93"/>
      <c r="C178" s="92"/>
      <c r="D178" s="92"/>
      <c r="E178" s="92"/>
    </row>
    <row r="179" spans="1:5" ht="24.75" customHeight="1" thickBot="1">
      <c r="A179" s="48" t="s">
        <v>41</v>
      </c>
      <c r="B179" s="93"/>
      <c r="C179" s="92"/>
      <c r="D179" s="92"/>
      <c r="E179" s="92"/>
    </row>
    <row r="180" spans="1:5" ht="24.75" customHeight="1" thickBot="1">
      <c r="A180" s="48" t="s">
        <v>42</v>
      </c>
      <c r="B180" s="93"/>
      <c r="C180" s="92"/>
      <c r="D180" s="92"/>
      <c r="E180" s="92"/>
    </row>
    <row r="181" spans="1:5" ht="24.75" customHeight="1" thickBot="1">
      <c r="A181" s="49" t="s">
        <v>25</v>
      </c>
      <c r="B181" s="93">
        <v>0</v>
      </c>
      <c r="C181" s="93">
        <v>0</v>
      </c>
      <c r="D181" s="92">
        <v>0</v>
      </c>
      <c r="E181" s="92">
        <v>0</v>
      </c>
    </row>
    <row r="182" spans="1:5" ht="24.75" customHeight="1" thickBot="1">
      <c r="A182" s="48" t="s">
        <v>41</v>
      </c>
      <c r="B182" s="93"/>
      <c r="C182" s="92"/>
      <c r="D182" s="92"/>
      <c r="E182" s="92"/>
    </row>
    <row r="183" spans="1:5" ht="24.75" customHeight="1" thickBot="1">
      <c r="A183" s="48" t="s">
        <v>42</v>
      </c>
      <c r="B183" s="93"/>
      <c r="C183" s="92"/>
      <c r="D183" s="92"/>
      <c r="E183" s="92"/>
    </row>
    <row r="184" spans="1:5" ht="24.75" customHeight="1" thickBot="1">
      <c r="A184" s="49" t="s">
        <v>3</v>
      </c>
      <c r="B184" s="93"/>
      <c r="C184" s="92"/>
      <c r="D184" s="92"/>
      <c r="E184" s="92"/>
    </row>
    <row r="185" spans="1:5" ht="24.75" customHeight="1" thickBot="1">
      <c r="A185" s="48" t="s">
        <v>41</v>
      </c>
      <c r="B185" s="93"/>
      <c r="C185" s="92"/>
      <c r="D185" s="92"/>
      <c r="E185" s="92"/>
    </row>
    <row r="186" spans="1:5" ht="24.75" customHeight="1" thickBot="1">
      <c r="A186" s="48" t="s">
        <v>42</v>
      </c>
      <c r="B186" s="93"/>
      <c r="C186" s="92"/>
      <c r="D186" s="92"/>
      <c r="E186" s="92"/>
    </row>
    <row r="187" spans="1:5" ht="24.75" customHeight="1" thickBot="1">
      <c r="A187" s="236" t="s">
        <v>73</v>
      </c>
      <c r="B187" s="93">
        <f>B184+B181+B178+B175+B172+B169+B166</f>
        <v>10000</v>
      </c>
      <c r="C187" s="93">
        <f>C184+C181+C178+C175+C172+C169+C166</f>
        <v>0</v>
      </c>
      <c r="D187" s="93">
        <f>D184+D181+D178+D175+D172+D169+D166</f>
        <v>0</v>
      </c>
      <c r="E187" s="93">
        <f>E184+E181+E178+E175+E172+E169+E166</f>
        <v>0</v>
      </c>
    </row>
    <row r="188" spans="1:5" ht="24.75" customHeight="1" thickBot="1">
      <c r="A188" s="235" t="s">
        <v>32</v>
      </c>
      <c r="B188" s="95">
        <f>IF(B187-B158=0,0,"Error")</f>
        <v>0</v>
      </c>
      <c r="C188" s="95">
        <f>IF(C187-C158=0,0,"Error")</f>
        <v>0</v>
      </c>
      <c r="D188" s="95">
        <f>IF(D187-D158=0,0,"Error")</f>
        <v>0</v>
      </c>
      <c r="E188" s="95">
        <f>IF(E187-E158=0,0,"Error")</f>
        <v>0</v>
      </c>
    </row>
    <row r="189" spans="1:5" ht="24.75" customHeight="1" thickBot="1">
      <c r="A189" s="102"/>
      <c r="B189" s="103"/>
      <c r="C189" s="103"/>
      <c r="D189" s="103"/>
      <c r="E189" s="95"/>
    </row>
    <row r="190" spans="1:5" ht="24.75" customHeight="1" thickBot="1">
      <c r="A190" s="648" t="s">
        <v>74</v>
      </c>
      <c r="B190" s="649"/>
      <c r="C190" s="649"/>
      <c r="D190" s="649"/>
      <c r="E190" s="650"/>
    </row>
    <row r="191" spans="1:5" ht="24.75" customHeight="1" thickBot="1">
      <c r="A191" s="648" t="s">
        <v>35</v>
      </c>
      <c r="B191" s="649"/>
      <c r="C191" s="649"/>
      <c r="D191" s="649"/>
      <c r="E191" s="650"/>
    </row>
    <row r="192" spans="1:5" ht="24.75" customHeight="1" thickBot="1">
      <c r="A192" s="55" t="s">
        <v>38</v>
      </c>
      <c r="B192" s="630" t="s">
        <v>160</v>
      </c>
      <c r="C192" s="631"/>
      <c r="D192" s="631"/>
      <c r="E192" s="632"/>
    </row>
    <row r="193" spans="1:5" ht="67.5" customHeight="1" thickBot="1">
      <c r="A193" s="55" t="s">
        <v>92</v>
      </c>
      <c r="B193" s="104" t="s">
        <v>159</v>
      </c>
      <c r="C193" s="105" t="s">
        <v>43</v>
      </c>
      <c r="D193" s="105" t="s">
        <v>158</v>
      </c>
      <c r="E193" s="105"/>
    </row>
    <row r="194" spans="1:5" ht="44.25" customHeight="1" thickBot="1">
      <c r="A194" s="38" t="s">
        <v>9</v>
      </c>
      <c r="B194" s="651" t="s">
        <v>214</v>
      </c>
      <c r="C194" s="652"/>
      <c r="D194" s="652"/>
      <c r="E194" s="653"/>
    </row>
    <row r="195" spans="1:5" ht="24.75" customHeight="1" thickBot="1">
      <c r="A195" s="38" t="s">
        <v>14</v>
      </c>
      <c r="B195" s="636" t="s">
        <v>90</v>
      </c>
      <c r="C195" s="637"/>
      <c r="D195" s="637"/>
      <c r="E195" s="638"/>
    </row>
    <row r="196" spans="1:5" ht="24.75" customHeight="1">
      <c r="A196" s="628"/>
      <c r="B196" s="79">
        <v>2019</v>
      </c>
      <c r="C196" s="79">
        <v>2020</v>
      </c>
      <c r="D196" s="79">
        <v>2021</v>
      </c>
      <c r="E196" s="79">
        <v>2022</v>
      </c>
    </row>
    <row r="197" spans="1:5" ht="24.75" customHeight="1" thickBot="1">
      <c r="A197" s="629"/>
      <c r="B197" s="80" t="s">
        <v>5</v>
      </c>
      <c r="C197" s="80" t="s">
        <v>6</v>
      </c>
      <c r="D197" s="80" t="s">
        <v>6</v>
      </c>
      <c r="E197" s="80" t="s">
        <v>6</v>
      </c>
    </row>
    <row r="198" spans="1:5" ht="24.75" customHeight="1" thickBot="1">
      <c r="A198" s="38" t="s">
        <v>8</v>
      </c>
      <c r="B198" s="257">
        <v>250</v>
      </c>
      <c r="C198" s="282"/>
      <c r="D198" s="257"/>
      <c r="E198" s="257"/>
    </row>
    <row r="199" spans="1:5" ht="24.75" customHeight="1" thickBot="1">
      <c r="A199" s="38" t="s">
        <v>15</v>
      </c>
      <c r="B199" s="257">
        <v>30000</v>
      </c>
      <c r="C199" s="282"/>
      <c r="D199" s="257"/>
      <c r="E199" s="257"/>
    </row>
    <row r="200" spans="1:5" ht="24.75" customHeight="1" thickBot="1">
      <c r="A200" s="38" t="s">
        <v>23</v>
      </c>
      <c r="B200" s="257">
        <f>B199/B198</f>
        <v>120</v>
      </c>
      <c r="C200" s="257" t="e">
        <f>C199/C198</f>
        <v>#DIV/0!</v>
      </c>
      <c r="D200" s="257" t="e">
        <f>D199/D198</f>
        <v>#DIV/0!</v>
      </c>
      <c r="E200" s="257" t="e">
        <f>E199/E198</f>
        <v>#DIV/0!</v>
      </c>
    </row>
    <row r="201" spans="1:5" ht="24.75" customHeight="1" thickBot="1">
      <c r="A201" s="38" t="s">
        <v>16</v>
      </c>
      <c r="B201" s="272" t="s">
        <v>22</v>
      </c>
      <c r="C201" s="257" t="e">
        <f>C200/C199</f>
        <v>#DIV/0!</v>
      </c>
      <c r="D201" s="91" t="e">
        <f t="shared" ref="C201:E203" si="16">D198/C198-1</f>
        <v>#DIV/0!</v>
      </c>
      <c r="E201" s="91" t="e">
        <f t="shared" si="16"/>
        <v>#DIV/0!</v>
      </c>
    </row>
    <row r="202" spans="1:5" ht="24.75" customHeight="1" thickBot="1">
      <c r="A202" s="38" t="s">
        <v>17</v>
      </c>
      <c r="B202" s="272" t="s">
        <v>22</v>
      </c>
      <c r="C202" s="257" t="e">
        <f>C201/C200</f>
        <v>#DIV/0!</v>
      </c>
      <c r="D202" s="91" t="e">
        <f t="shared" si="16"/>
        <v>#DIV/0!</v>
      </c>
      <c r="E202" s="91" t="e">
        <f t="shared" si="16"/>
        <v>#DIV/0!</v>
      </c>
    </row>
    <row r="203" spans="1:5" ht="24.75" customHeight="1" thickBot="1">
      <c r="A203" s="38" t="s">
        <v>18</v>
      </c>
      <c r="B203" s="272" t="s">
        <v>22</v>
      </c>
      <c r="C203" s="91" t="e">
        <f t="shared" si="16"/>
        <v>#DIV/0!</v>
      </c>
      <c r="D203" s="91" t="e">
        <f t="shared" si="16"/>
        <v>#DIV/0!</v>
      </c>
      <c r="E203" s="91" t="e">
        <f t="shared" si="16"/>
        <v>#DIV/0!</v>
      </c>
    </row>
    <row r="204" spans="1:5" ht="24.75" customHeight="1" thickBot="1">
      <c r="A204" s="625" t="s">
        <v>215</v>
      </c>
      <c r="B204" s="626"/>
      <c r="C204" s="626"/>
      <c r="D204" s="626"/>
      <c r="E204" s="627"/>
    </row>
    <row r="205" spans="1:5" ht="24.75" customHeight="1">
      <c r="A205" s="628"/>
      <c r="B205" s="79">
        <v>2019</v>
      </c>
      <c r="C205" s="79">
        <v>2020</v>
      </c>
      <c r="D205" s="79">
        <v>2021</v>
      </c>
      <c r="E205" s="79">
        <v>2022</v>
      </c>
    </row>
    <row r="206" spans="1:5" ht="24.75" customHeight="1" thickBot="1">
      <c r="A206" s="629"/>
      <c r="B206" s="80" t="s">
        <v>5</v>
      </c>
      <c r="C206" s="80" t="s">
        <v>6</v>
      </c>
      <c r="D206" s="80" t="s">
        <v>6</v>
      </c>
      <c r="E206" s="80" t="s">
        <v>6</v>
      </c>
    </row>
    <row r="207" spans="1:5" ht="24.75" customHeight="1" thickBot="1">
      <c r="A207" s="49" t="s">
        <v>33</v>
      </c>
      <c r="B207" s="92">
        <f>B208+B209+B210+B211</f>
        <v>0</v>
      </c>
      <c r="C207" s="92">
        <f>C208+C209+C210+C211</f>
        <v>0</v>
      </c>
      <c r="D207" s="92">
        <f>D208+D209+D210+D211</f>
        <v>0</v>
      </c>
      <c r="E207" s="92">
        <f>E208+E209+E210+E211</f>
        <v>0</v>
      </c>
    </row>
    <row r="208" spans="1:5" ht="24.75" customHeight="1" thickBot="1">
      <c r="A208" s="48" t="s">
        <v>41</v>
      </c>
      <c r="B208" s="92"/>
      <c r="C208" s="92"/>
      <c r="D208" s="92"/>
      <c r="E208" s="92"/>
    </row>
    <row r="209" spans="1:5" ht="24.75" customHeight="1" thickBot="1">
      <c r="A209" s="48" t="s">
        <v>46</v>
      </c>
      <c r="B209" s="92"/>
      <c r="C209" s="92"/>
      <c r="D209" s="92"/>
      <c r="E209" s="92"/>
    </row>
    <row r="210" spans="1:5" ht="24.75" customHeight="1" thickBot="1">
      <c r="A210" s="48" t="s">
        <v>47</v>
      </c>
      <c r="B210" s="92"/>
      <c r="C210" s="92"/>
      <c r="D210" s="92"/>
      <c r="E210" s="92"/>
    </row>
    <row r="211" spans="1:5" ht="24.75" customHeight="1" thickBot="1">
      <c r="A211" s="48" t="s">
        <v>48</v>
      </c>
      <c r="B211" s="92"/>
      <c r="C211" s="92"/>
      <c r="D211" s="92"/>
      <c r="E211" s="92"/>
    </row>
    <row r="212" spans="1:5" ht="24.75" customHeight="1" thickBot="1">
      <c r="A212" s="49" t="s">
        <v>34</v>
      </c>
      <c r="B212" s="93">
        <v>30000</v>
      </c>
      <c r="C212" s="92">
        <v>0</v>
      </c>
      <c r="D212" s="93">
        <f>D213+D214+D215+D216</f>
        <v>0</v>
      </c>
      <c r="E212" s="93">
        <f>E213+E214+E215+E216</f>
        <v>0</v>
      </c>
    </row>
    <row r="213" spans="1:5" ht="24.75" customHeight="1" thickBot="1">
      <c r="A213" s="48" t="s">
        <v>41</v>
      </c>
      <c r="B213" s="93">
        <v>30000</v>
      </c>
      <c r="C213" s="92">
        <v>0</v>
      </c>
      <c r="D213" s="92">
        <v>0</v>
      </c>
      <c r="E213" s="92">
        <v>0</v>
      </c>
    </row>
    <row r="214" spans="1:5" ht="24.75" customHeight="1" thickBot="1">
      <c r="A214" s="48" t="s">
        <v>46</v>
      </c>
      <c r="B214" s="93"/>
      <c r="C214" s="92"/>
      <c r="D214" s="92"/>
      <c r="E214" s="92"/>
    </row>
    <row r="215" spans="1:5" ht="24.75" customHeight="1" thickBot="1">
      <c r="A215" s="48" t="s">
        <v>47</v>
      </c>
      <c r="B215" s="93"/>
      <c r="C215" s="92"/>
      <c r="D215" s="92"/>
      <c r="E215" s="92"/>
    </row>
    <row r="216" spans="1:5" ht="24.75" customHeight="1" thickBot="1">
      <c r="A216" s="48" t="s">
        <v>48</v>
      </c>
      <c r="B216" s="106"/>
      <c r="C216" s="107"/>
      <c r="D216" s="107"/>
      <c r="E216" s="107"/>
    </row>
    <row r="217" spans="1:5" ht="24.75" customHeight="1" thickBot="1">
      <c r="A217" s="108" t="s">
        <v>30</v>
      </c>
      <c r="B217" s="109">
        <f>B207+B212</f>
        <v>30000</v>
      </c>
      <c r="C217" s="110">
        <f>C207+C212</f>
        <v>0</v>
      </c>
      <c r="D217" s="111">
        <f>D207+D212</f>
        <v>0</v>
      </c>
      <c r="E217" s="112">
        <f>E207+E212</f>
        <v>0</v>
      </c>
    </row>
    <row r="218" spans="1:5" ht="67.5" customHeight="1" thickBot="1">
      <c r="A218" s="113" t="s">
        <v>157</v>
      </c>
      <c r="B218" s="66" t="s">
        <v>144</v>
      </c>
      <c r="C218" s="114" t="s">
        <v>43</v>
      </c>
      <c r="D218" s="115" t="s">
        <v>216</v>
      </c>
      <c r="E218" s="116"/>
    </row>
    <row r="219" spans="1:5" ht="36" customHeight="1" thickBot="1">
      <c r="A219" s="38" t="s">
        <v>9</v>
      </c>
      <c r="B219" s="645" t="s">
        <v>217</v>
      </c>
      <c r="C219" s="646"/>
      <c r="D219" s="646"/>
      <c r="E219" s="647"/>
    </row>
    <row r="220" spans="1:5" ht="24.75" customHeight="1" thickBot="1">
      <c r="A220" s="38" t="s">
        <v>14</v>
      </c>
      <c r="B220" s="636" t="s">
        <v>166</v>
      </c>
      <c r="C220" s="637"/>
      <c r="D220" s="637"/>
      <c r="E220" s="638"/>
    </row>
    <row r="221" spans="1:5" ht="24.75" customHeight="1">
      <c r="A221" s="628"/>
      <c r="B221" s="79">
        <v>2019</v>
      </c>
      <c r="C221" s="79">
        <v>2020</v>
      </c>
      <c r="D221" s="79">
        <v>2021</v>
      </c>
      <c r="E221" s="79">
        <v>2022</v>
      </c>
    </row>
    <row r="222" spans="1:5" ht="24.75" customHeight="1" thickBot="1">
      <c r="A222" s="629"/>
      <c r="B222" s="80" t="s">
        <v>5</v>
      </c>
      <c r="C222" s="80" t="s">
        <v>6</v>
      </c>
      <c r="D222" s="80" t="s">
        <v>6</v>
      </c>
      <c r="E222" s="80" t="s">
        <v>6</v>
      </c>
    </row>
    <row r="223" spans="1:5" ht="24.75" customHeight="1" thickBot="1">
      <c r="A223" s="38" t="s">
        <v>8</v>
      </c>
      <c r="B223" s="38"/>
      <c r="C223" s="272"/>
      <c r="D223" s="38"/>
      <c r="E223" s="257"/>
    </row>
    <row r="224" spans="1:5" ht="24.75" customHeight="1" thickBot="1">
      <c r="A224" s="38" t="s">
        <v>15</v>
      </c>
      <c r="B224" s="257">
        <v>100000</v>
      </c>
      <c r="C224" s="257"/>
      <c r="D224" s="257"/>
      <c r="E224" s="257"/>
    </row>
    <row r="225" spans="1:5" ht="24.75" customHeight="1" thickBot="1">
      <c r="A225" s="38" t="s">
        <v>23</v>
      </c>
      <c r="B225" s="257" t="e">
        <f>B224/B223</f>
        <v>#DIV/0!</v>
      </c>
      <c r="C225" s="257" t="e">
        <f>C224/C223</f>
        <v>#DIV/0!</v>
      </c>
      <c r="D225" s="257" t="e">
        <f>D224/D223</f>
        <v>#DIV/0!</v>
      </c>
      <c r="E225" s="257" t="e">
        <f>E224/E223</f>
        <v>#DIV/0!</v>
      </c>
    </row>
    <row r="226" spans="1:5" ht="24.75" customHeight="1" thickBot="1">
      <c r="A226" s="38" t="s">
        <v>16</v>
      </c>
      <c r="B226" s="272" t="s">
        <v>22</v>
      </c>
      <c r="C226" s="257" t="e">
        <f>C225/C224</f>
        <v>#DIV/0!</v>
      </c>
      <c r="D226" s="91" t="e">
        <f t="shared" ref="C226:E228" si="17">D223/C223-1</f>
        <v>#DIV/0!</v>
      </c>
      <c r="E226" s="91" t="e">
        <f t="shared" si="17"/>
        <v>#DIV/0!</v>
      </c>
    </row>
    <row r="227" spans="1:5" ht="24.75" customHeight="1" thickBot="1">
      <c r="A227" s="38" t="s">
        <v>17</v>
      </c>
      <c r="B227" s="272" t="s">
        <v>22</v>
      </c>
      <c r="C227" s="257" t="e">
        <f>C226/C225</f>
        <v>#DIV/0!</v>
      </c>
      <c r="D227" s="91" t="e">
        <f t="shared" si="17"/>
        <v>#DIV/0!</v>
      </c>
      <c r="E227" s="91" t="e">
        <f t="shared" si="17"/>
        <v>#DIV/0!</v>
      </c>
    </row>
    <row r="228" spans="1:5" ht="24.75" customHeight="1" thickBot="1">
      <c r="A228" s="38" t="s">
        <v>18</v>
      </c>
      <c r="B228" s="272" t="s">
        <v>22</v>
      </c>
      <c r="C228" s="91" t="e">
        <f t="shared" si="17"/>
        <v>#DIV/0!</v>
      </c>
      <c r="D228" s="91" t="e">
        <f t="shared" si="17"/>
        <v>#DIV/0!</v>
      </c>
      <c r="E228" s="91" t="e">
        <f t="shared" si="17"/>
        <v>#DIV/0!</v>
      </c>
    </row>
    <row r="229" spans="1:5" ht="24.75" customHeight="1" thickBot="1">
      <c r="A229" s="625" t="s">
        <v>218</v>
      </c>
      <c r="B229" s="626"/>
      <c r="C229" s="626"/>
      <c r="D229" s="626"/>
      <c r="E229" s="627"/>
    </row>
    <row r="230" spans="1:5" ht="24.75" customHeight="1">
      <c r="A230" s="628"/>
      <c r="B230" s="79">
        <v>2019</v>
      </c>
      <c r="C230" s="79">
        <v>2020</v>
      </c>
      <c r="D230" s="79">
        <v>2021</v>
      </c>
      <c r="E230" s="79">
        <v>2022</v>
      </c>
    </row>
    <row r="231" spans="1:5" ht="24.75" customHeight="1" thickBot="1">
      <c r="A231" s="629"/>
      <c r="B231" s="80" t="s">
        <v>5</v>
      </c>
      <c r="C231" s="80" t="s">
        <v>6</v>
      </c>
      <c r="D231" s="80" t="s">
        <v>6</v>
      </c>
      <c r="E231" s="80" t="s">
        <v>6</v>
      </c>
    </row>
    <row r="232" spans="1:5" ht="24.75" customHeight="1" thickBot="1">
      <c r="A232" s="49" t="s">
        <v>33</v>
      </c>
      <c r="B232" s="92">
        <f>B233+B234+B235+B236</f>
        <v>0</v>
      </c>
      <c r="C232" s="92">
        <f>C233+C234+C235+C236</f>
        <v>0</v>
      </c>
      <c r="D232" s="92">
        <f>D233+D234+D235+D236</f>
        <v>0</v>
      </c>
      <c r="E232" s="92">
        <f>E233+E234+E235+E236</f>
        <v>0</v>
      </c>
    </row>
    <row r="233" spans="1:5" ht="24.75" customHeight="1" thickBot="1">
      <c r="A233" s="48" t="s">
        <v>41</v>
      </c>
      <c r="B233" s="92"/>
      <c r="C233" s="92"/>
      <c r="D233" s="92"/>
      <c r="E233" s="92"/>
    </row>
    <row r="234" spans="1:5" ht="24.75" customHeight="1" thickBot="1">
      <c r="A234" s="48" t="s">
        <v>46</v>
      </c>
      <c r="B234" s="92"/>
      <c r="C234" s="92"/>
      <c r="D234" s="92"/>
      <c r="E234" s="92"/>
    </row>
    <row r="235" spans="1:5" ht="24.75" customHeight="1" thickBot="1">
      <c r="A235" s="48" t="s">
        <v>47</v>
      </c>
      <c r="B235" s="92"/>
      <c r="C235" s="92"/>
      <c r="D235" s="92"/>
      <c r="E235" s="92"/>
    </row>
    <row r="236" spans="1:5" ht="24.75" customHeight="1" thickBot="1">
      <c r="A236" s="48" t="s">
        <v>48</v>
      </c>
      <c r="B236" s="92"/>
      <c r="C236" s="92"/>
      <c r="D236" s="92"/>
      <c r="E236" s="92"/>
    </row>
    <row r="237" spans="1:5" ht="24.75" customHeight="1" thickBot="1">
      <c r="A237" s="49" t="s">
        <v>34</v>
      </c>
      <c r="B237" s="93">
        <f>B238+B239+B240+B241</f>
        <v>100000</v>
      </c>
      <c r="C237" s="93">
        <v>0</v>
      </c>
      <c r="D237" s="93">
        <f>D238+D239+D240+D241</f>
        <v>0</v>
      </c>
      <c r="E237" s="93">
        <v>0</v>
      </c>
    </row>
    <row r="238" spans="1:5" ht="24.75" customHeight="1" thickBot="1">
      <c r="A238" s="48" t="s">
        <v>41</v>
      </c>
      <c r="B238" s="93">
        <v>100000</v>
      </c>
      <c r="C238" s="92">
        <v>0</v>
      </c>
      <c r="D238" s="92">
        <v>0</v>
      </c>
      <c r="E238" s="92">
        <v>0</v>
      </c>
    </row>
    <row r="239" spans="1:5" ht="24.75" customHeight="1" thickBot="1">
      <c r="A239" s="48" t="s">
        <v>46</v>
      </c>
      <c r="B239" s="93"/>
      <c r="C239" s="92"/>
      <c r="D239" s="92"/>
      <c r="E239" s="92"/>
    </row>
    <row r="240" spans="1:5" ht="24.75" customHeight="1" thickBot="1">
      <c r="A240" s="48" t="s">
        <v>47</v>
      </c>
      <c r="B240" s="93"/>
      <c r="C240" s="92"/>
      <c r="D240" s="92"/>
      <c r="E240" s="92"/>
    </row>
    <row r="241" spans="1:5" ht="24.75" customHeight="1" thickBot="1">
      <c r="A241" s="48" t="s">
        <v>48</v>
      </c>
      <c r="B241" s="93"/>
      <c r="C241" s="92"/>
      <c r="D241" s="92"/>
      <c r="E241" s="92"/>
    </row>
    <row r="242" spans="1:5" ht="24.75" customHeight="1" thickBot="1">
      <c r="A242" s="54" t="s">
        <v>156</v>
      </c>
      <c r="B242" s="93">
        <f>B232+B237</f>
        <v>100000</v>
      </c>
      <c r="C242" s="93">
        <f>C232+C237</f>
        <v>0</v>
      </c>
      <c r="D242" s="93">
        <f>D232+D237</f>
        <v>0</v>
      </c>
      <c r="E242" s="93">
        <f>E232+E237</f>
        <v>0</v>
      </c>
    </row>
    <row r="243" spans="1:5" ht="75.75" customHeight="1" thickBot="1">
      <c r="A243" s="117" t="s">
        <v>55</v>
      </c>
      <c r="B243" s="254" t="s">
        <v>484</v>
      </c>
      <c r="C243" s="114" t="s">
        <v>43</v>
      </c>
      <c r="D243" s="115"/>
      <c r="E243" s="116"/>
    </row>
    <row r="244" spans="1:5" ht="61.5" customHeight="1" thickBot="1">
      <c r="A244" s="38" t="s">
        <v>9</v>
      </c>
      <c r="B244" s="610" t="s">
        <v>219</v>
      </c>
      <c r="C244" s="611"/>
      <c r="D244" s="611"/>
      <c r="E244" s="612"/>
    </row>
    <row r="245" spans="1:5" ht="24.75" customHeight="1" thickBot="1">
      <c r="A245" s="38" t="s">
        <v>14</v>
      </c>
      <c r="B245" s="636" t="s">
        <v>220</v>
      </c>
      <c r="C245" s="637"/>
      <c r="D245" s="637"/>
      <c r="E245" s="638"/>
    </row>
    <row r="246" spans="1:5" ht="24.75" customHeight="1">
      <c r="A246" s="628"/>
      <c r="B246" s="79">
        <v>2019</v>
      </c>
      <c r="C246" s="79">
        <v>2020</v>
      </c>
      <c r="D246" s="79">
        <v>2021</v>
      </c>
      <c r="E246" s="79">
        <v>2022</v>
      </c>
    </row>
    <row r="247" spans="1:5" ht="24.75" customHeight="1" thickBot="1">
      <c r="A247" s="629"/>
      <c r="B247" s="80" t="s">
        <v>5</v>
      </c>
      <c r="C247" s="80" t="s">
        <v>6</v>
      </c>
      <c r="D247" s="80" t="s">
        <v>6</v>
      </c>
      <c r="E247" s="80" t="s">
        <v>6</v>
      </c>
    </row>
    <row r="248" spans="1:5" ht="24.75" customHeight="1" thickBot="1">
      <c r="A248" s="38" t="s">
        <v>8</v>
      </c>
      <c r="B248" s="38"/>
      <c r="C248" s="272">
        <v>810</v>
      </c>
      <c r="D248" s="38"/>
      <c r="E248" s="257"/>
    </row>
    <row r="249" spans="1:5" ht="24.75" customHeight="1" thickBot="1">
      <c r="A249" s="38" t="s">
        <v>15</v>
      </c>
      <c r="B249" s="257"/>
      <c r="C249" s="257">
        <v>15000</v>
      </c>
      <c r="D249" s="257"/>
      <c r="E249" s="257"/>
    </row>
    <row r="250" spans="1:5" ht="24.75" customHeight="1" thickBot="1">
      <c r="A250" s="38" t="s">
        <v>23</v>
      </c>
      <c r="B250" s="257" t="e">
        <f>B249/B248</f>
        <v>#DIV/0!</v>
      </c>
      <c r="C250" s="257">
        <f>C249/C248</f>
        <v>18.518518518518519</v>
      </c>
      <c r="D250" s="257" t="e">
        <f>D249/D248</f>
        <v>#DIV/0!</v>
      </c>
      <c r="E250" s="257" t="e">
        <f>E249/E248</f>
        <v>#DIV/0!</v>
      </c>
    </row>
    <row r="251" spans="1:5" ht="24.75" customHeight="1" thickBot="1">
      <c r="A251" s="38" t="s">
        <v>16</v>
      </c>
      <c r="B251" s="272" t="s">
        <v>22</v>
      </c>
      <c r="C251" s="257">
        <f t="shared" ref="C251:E252" si="18">C250/C249</f>
        <v>1.2345679012345679E-3</v>
      </c>
      <c r="D251" s="257" t="e">
        <f t="shared" si="18"/>
        <v>#DIV/0!</v>
      </c>
      <c r="E251" s="257" t="e">
        <f t="shared" si="18"/>
        <v>#DIV/0!</v>
      </c>
    </row>
    <row r="252" spans="1:5" ht="24.75" customHeight="1" thickBot="1">
      <c r="A252" s="38" t="s">
        <v>17</v>
      </c>
      <c r="B252" s="272" t="s">
        <v>22</v>
      </c>
      <c r="C252" s="257">
        <f t="shared" si="18"/>
        <v>6.666666666666667E-5</v>
      </c>
      <c r="D252" s="257" t="e">
        <f t="shared" si="18"/>
        <v>#DIV/0!</v>
      </c>
      <c r="E252" s="257" t="e">
        <f t="shared" si="18"/>
        <v>#DIV/0!</v>
      </c>
    </row>
    <row r="253" spans="1:5" ht="24.75" customHeight="1" thickBot="1">
      <c r="A253" s="38" t="s">
        <v>18</v>
      </c>
      <c r="B253" s="272" t="s">
        <v>22</v>
      </c>
      <c r="C253" s="91" t="e">
        <f>C250/B250-1</f>
        <v>#DIV/0!</v>
      </c>
      <c r="D253" s="257" t="e">
        <f>D252/D251</f>
        <v>#DIV/0!</v>
      </c>
      <c r="E253" s="257" t="e">
        <f>E252/E251</f>
        <v>#DIV/0!</v>
      </c>
    </row>
    <row r="254" spans="1:5" ht="24.75" customHeight="1" thickBot="1">
      <c r="A254" s="625" t="s">
        <v>221</v>
      </c>
      <c r="B254" s="626"/>
      <c r="C254" s="626"/>
      <c r="D254" s="626"/>
      <c r="E254" s="627"/>
    </row>
    <row r="255" spans="1:5" ht="24.75" customHeight="1">
      <c r="A255" s="628"/>
      <c r="B255" s="79">
        <v>2019</v>
      </c>
      <c r="C255" s="79">
        <v>2020</v>
      </c>
      <c r="D255" s="79">
        <v>2021</v>
      </c>
      <c r="E255" s="79">
        <v>2022</v>
      </c>
    </row>
    <row r="256" spans="1:5" ht="24.75" customHeight="1" thickBot="1">
      <c r="A256" s="629"/>
      <c r="B256" s="80" t="s">
        <v>5</v>
      </c>
      <c r="C256" s="80" t="s">
        <v>6</v>
      </c>
      <c r="D256" s="80" t="s">
        <v>6</v>
      </c>
      <c r="E256" s="80" t="s">
        <v>6</v>
      </c>
    </row>
    <row r="257" spans="1:5" ht="24.75" customHeight="1" thickBot="1">
      <c r="A257" s="49" t="s">
        <v>33</v>
      </c>
      <c r="B257" s="92">
        <f>B258+B259+B260+B261</f>
        <v>0</v>
      </c>
      <c r="C257" s="92">
        <f>C258+C259+C260+C261</f>
        <v>0</v>
      </c>
      <c r="D257" s="92">
        <f>D258+D259+D260+D261</f>
        <v>0</v>
      </c>
      <c r="E257" s="92">
        <f>E258+E259+E260+E261</f>
        <v>0</v>
      </c>
    </row>
    <row r="258" spans="1:5" ht="24.75" customHeight="1" thickBot="1">
      <c r="A258" s="48" t="s">
        <v>41</v>
      </c>
      <c r="B258" s="92"/>
      <c r="C258" s="92"/>
      <c r="D258" s="92"/>
      <c r="E258" s="92"/>
    </row>
    <row r="259" spans="1:5" ht="24.75" customHeight="1" thickBot="1">
      <c r="A259" s="48" t="s">
        <v>46</v>
      </c>
      <c r="B259" s="92"/>
      <c r="C259" s="92"/>
      <c r="D259" s="92"/>
      <c r="E259" s="92"/>
    </row>
    <row r="260" spans="1:5" ht="24.75" customHeight="1" thickBot="1">
      <c r="A260" s="48" t="s">
        <v>47</v>
      </c>
      <c r="B260" s="92"/>
      <c r="C260" s="92"/>
      <c r="D260" s="92"/>
      <c r="E260" s="92"/>
    </row>
    <row r="261" spans="1:5" ht="24.75" customHeight="1" thickBot="1">
      <c r="A261" s="48" t="s">
        <v>48</v>
      </c>
      <c r="B261" s="92"/>
      <c r="C261" s="92"/>
      <c r="D261" s="92"/>
      <c r="E261" s="92"/>
    </row>
    <row r="262" spans="1:5" ht="24.75" customHeight="1" thickBot="1">
      <c r="A262" s="49" t="s">
        <v>34</v>
      </c>
      <c r="B262" s="93">
        <v>0</v>
      </c>
      <c r="C262" s="93">
        <v>15000</v>
      </c>
      <c r="D262" s="93">
        <f>D263+D264+D265+D266</f>
        <v>0</v>
      </c>
      <c r="E262" s="93">
        <v>0</v>
      </c>
    </row>
    <row r="263" spans="1:5" ht="24.75" customHeight="1" thickBot="1">
      <c r="A263" s="48" t="s">
        <v>41</v>
      </c>
      <c r="B263" s="93">
        <v>0</v>
      </c>
      <c r="C263" s="93">
        <v>15000</v>
      </c>
      <c r="D263" s="92">
        <v>0</v>
      </c>
      <c r="E263" s="92">
        <v>0</v>
      </c>
    </row>
    <row r="264" spans="1:5" ht="24.75" customHeight="1" thickBot="1">
      <c r="A264" s="48" t="s">
        <v>46</v>
      </c>
      <c r="B264" s="92"/>
      <c r="C264" s="92"/>
      <c r="D264" s="92"/>
      <c r="E264" s="92"/>
    </row>
    <row r="265" spans="1:5" ht="24.75" customHeight="1" thickBot="1">
      <c r="A265" s="48" t="s">
        <v>47</v>
      </c>
      <c r="B265" s="92"/>
      <c r="C265" s="92"/>
      <c r="D265" s="92"/>
      <c r="E265" s="92"/>
    </row>
    <row r="266" spans="1:5" ht="24.75" customHeight="1" thickBot="1">
      <c r="A266" s="48" t="s">
        <v>48</v>
      </c>
      <c r="B266" s="92"/>
      <c r="C266" s="92"/>
      <c r="D266" s="92"/>
      <c r="E266" s="92"/>
    </row>
    <row r="267" spans="1:5" ht="24.75" customHeight="1" thickBot="1">
      <c r="A267" s="54" t="s">
        <v>222</v>
      </c>
      <c r="B267" s="93">
        <f>B257+B262</f>
        <v>0</v>
      </c>
      <c r="C267" s="93">
        <f>C257+C262</f>
        <v>15000</v>
      </c>
      <c r="D267" s="93">
        <f>D257+D262</f>
        <v>0</v>
      </c>
      <c r="E267" s="93">
        <f>E257+E262</f>
        <v>0</v>
      </c>
    </row>
    <row r="268" spans="1:5" ht="42.75" customHeight="1" thickBot="1">
      <c r="A268" s="117" t="s">
        <v>81</v>
      </c>
      <c r="B268" s="67" t="s">
        <v>485</v>
      </c>
      <c r="C268" s="114" t="s">
        <v>43</v>
      </c>
      <c r="D268" s="115"/>
      <c r="E268" s="116"/>
    </row>
    <row r="269" spans="1:5" ht="24.75" customHeight="1" thickBot="1">
      <c r="A269" s="38" t="s">
        <v>9</v>
      </c>
      <c r="B269" s="642" t="s">
        <v>558</v>
      </c>
      <c r="C269" s="643"/>
      <c r="D269" s="643"/>
      <c r="E269" s="644"/>
    </row>
    <row r="270" spans="1:5" ht="24.75" customHeight="1" thickBot="1">
      <c r="A270" s="38" t="s">
        <v>14</v>
      </c>
      <c r="B270" s="636" t="s">
        <v>72</v>
      </c>
      <c r="C270" s="637"/>
      <c r="D270" s="637"/>
      <c r="E270" s="638"/>
    </row>
    <row r="271" spans="1:5" ht="24.75" customHeight="1">
      <c r="A271" s="628"/>
      <c r="B271" s="79">
        <v>2019</v>
      </c>
      <c r="C271" s="79">
        <v>2020</v>
      </c>
      <c r="D271" s="79">
        <v>2021</v>
      </c>
      <c r="E271" s="79">
        <v>2022</v>
      </c>
    </row>
    <row r="272" spans="1:5" ht="24.75" customHeight="1" thickBot="1">
      <c r="A272" s="629"/>
      <c r="B272" s="80" t="s">
        <v>5</v>
      </c>
      <c r="C272" s="80" t="s">
        <v>6</v>
      </c>
      <c r="D272" s="80" t="s">
        <v>6</v>
      </c>
      <c r="E272" s="80" t="s">
        <v>6</v>
      </c>
    </row>
    <row r="273" spans="1:5" ht="24.75" customHeight="1" thickBot="1">
      <c r="A273" s="38" t="s">
        <v>8</v>
      </c>
      <c r="B273" s="38"/>
      <c r="C273" s="272">
        <v>1</v>
      </c>
      <c r="D273" s="38"/>
      <c r="E273" s="257"/>
    </row>
    <row r="274" spans="1:5" ht="24.75" customHeight="1" thickBot="1">
      <c r="A274" s="38" t="s">
        <v>15</v>
      </c>
      <c r="B274" s="257"/>
      <c r="C274" s="257">
        <v>7600</v>
      </c>
      <c r="D274" s="257"/>
      <c r="E274" s="257"/>
    </row>
    <row r="275" spans="1:5" ht="24.75" customHeight="1" thickBot="1">
      <c r="A275" s="38" t="s">
        <v>23</v>
      </c>
      <c r="B275" s="257" t="e">
        <f>B274/B273</f>
        <v>#DIV/0!</v>
      </c>
      <c r="C275" s="257">
        <f>C274/C273</f>
        <v>7600</v>
      </c>
      <c r="D275" s="257" t="e">
        <f>D274/D273</f>
        <v>#DIV/0!</v>
      </c>
      <c r="E275" s="257" t="e">
        <f>E274/E273</f>
        <v>#DIV/0!</v>
      </c>
    </row>
    <row r="276" spans="1:5" ht="24.75" customHeight="1" thickBot="1">
      <c r="A276" s="38" t="s">
        <v>16</v>
      </c>
      <c r="B276" s="272" t="s">
        <v>22</v>
      </c>
      <c r="C276" s="257">
        <f t="shared" ref="C276:E277" si="19">C275/C274</f>
        <v>1</v>
      </c>
      <c r="D276" s="257" t="e">
        <f t="shared" si="19"/>
        <v>#DIV/0!</v>
      </c>
      <c r="E276" s="257" t="e">
        <f t="shared" si="19"/>
        <v>#DIV/0!</v>
      </c>
    </row>
    <row r="277" spans="1:5" ht="24.75" customHeight="1" thickBot="1">
      <c r="A277" s="38" t="s">
        <v>17</v>
      </c>
      <c r="B277" s="272" t="s">
        <v>22</v>
      </c>
      <c r="C277" s="257">
        <f t="shared" si="19"/>
        <v>1.3157894736842105E-4</v>
      </c>
      <c r="D277" s="257" t="e">
        <f t="shared" si="19"/>
        <v>#DIV/0!</v>
      </c>
      <c r="E277" s="257" t="e">
        <f t="shared" si="19"/>
        <v>#DIV/0!</v>
      </c>
    </row>
    <row r="278" spans="1:5" ht="24.75" customHeight="1" thickBot="1">
      <c r="A278" s="38" t="s">
        <v>18</v>
      </c>
      <c r="B278" s="272" t="s">
        <v>22</v>
      </c>
      <c r="C278" s="91" t="e">
        <f>C275/B275-1</f>
        <v>#DIV/0!</v>
      </c>
      <c r="D278" s="257" t="e">
        <f>D277/D276</f>
        <v>#DIV/0!</v>
      </c>
      <c r="E278" s="257" t="e">
        <f>E277/E276</f>
        <v>#DIV/0!</v>
      </c>
    </row>
    <row r="279" spans="1:5" ht="24.75" customHeight="1" thickBot="1">
      <c r="A279" s="625" t="s">
        <v>223</v>
      </c>
      <c r="B279" s="626"/>
      <c r="C279" s="626"/>
      <c r="D279" s="626"/>
      <c r="E279" s="627"/>
    </row>
    <row r="280" spans="1:5" ht="24.75" customHeight="1">
      <c r="A280" s="628"/>
      <c r="B280" s="79">
        <v>2019</v>
      </c>
      <c r="C280" s="79">
        <v>2020</v>
      </c>
      <c r="D280" s="79">
        <v>2021</v>
      </c>
      <c r="E280" s="79">
        <v>2022</v>
      </c>
    </row>
    <row r="281" spans="1:5" ht="24.75" customHeight="1" thickBot="1">
      <c r="A281" s="629"/>
      <c r="B281" s="80" t="s">
        <v>5</v>
      </c>
      <c r="C281" s="80" t="s">
        <v>6</v>
      </c>
      <c r="D281" s="80" t="s">
        <v>6</v>
      </c>
      <c r="E281" s="80" t="s">
        <v>6</v>
      </c>
    </row>
    <row r="282" spans="1:5" ht="24.75" customHeight="1" thickBot="1">
      <c r="A282" s="49" t="s">
        <v>33</v>
      </c>
      <c r="B282" s="92">
        <f>B283+B284+B285+B286</f>
        <v>0</v>
      </c>
      <c r="C282" s="92">
        <f>C283+C284+C285+C286</f>
        <v>0</v>
      </c>
      <c r="D282" s="92">
        <f>D283+D284+D285+D286</f>
        <v>0</v>
      </c>
      <c r="E282" s="92">
        <f>E283+E284+E285+E286</f>
        <v>0</v>
      </c>
    </row>
    <row r="283" spans="1:5" ht="24.75" customHeight="1" thickBot="1">
      <c r="A283" s="48" t="s">
        <v>41</v>
      </c>
      <c r="B283" s="92"/>
      <c r="C283" s="92"/>
      <c r="D283" s="92"/>
      <c r="E283" s="92"/>
    </row>
    <row r="284" spans="1:5" ht="24.75" customHeight="1" thickBot="1">
      <c r="A284" s="48" t="s">
        <v>46</v>
      </c>
      <c r="B284" s="92"/>
      <c r="C284" s="92"/>
      <c r="D284" s="92"/>
      <c r="E284" s="92"/>
    </row>
    <row r="285" spans="1:5" ht="24.75" customHeight="1" thickBot="1">
      <c r="A285" s="48" t="s">
        <v>47</v>
      </c>
      <c r="B285" s="92"/>
      <c r="C285" s="92"/>
      <c r="D285" s="92"/>
      <c r="E285" s="92"/>
    </row>
    <row r="286" spans="1:5" ht="24.75" customHeight="1" thickBot="1">
      <c r="A286" s="48" t="s">
        <v>48</v>
      </c>
      <c r="B286" s="92"/>
      <c r="C286" s="92"/>
      <c r="D286" s="92"/>
      <c r="E286" s="92"/>
    </row>
    <row r="287" spans="1:5" ht="24.75" customHeight="1" thickBot="1">
      <c r="A287" s="49" t="s">
        <v>34</v>
      </c>
      <c r="B287" s="93">
        <v>0</v>
      </c>
      <c r="C287" s="93">
        <v>7600</v>
      </c>
      <c r="D287" s="93">
        <f>D288+D289+D290+D291</f>
        <v>0</v>
      </c>
      <c r="E287" s="93">
        <v>0</v>
      </c>
    </row>
    <row r="288" spans="1:5" ht="24.75" customHeight="1" thickBot="1">
      <c r="A288" s="48" t="s">
        <v>41</v>
      </c>
      <c r="B288" s="92">
        <v>0</v>
      </c>
      <c r="C288" s="92">
        <v>7600</v>
      </c>
      <c r="D288" s="92">
        <v>0</v>
      </c>
      <c r="E288" s="92">
        <v>0</v>
      </c>
    </row>
    <row r="289" spans="1:5" ht="24.75" customHeight="1" thickBot="1">
      <c r="A289" s="48" t="s">
        <v>46</v>
      </c>
      <c r="B289" s="93"/>
      <c r="C289" s="92"/>
      <c r="D289" s="92"/>
      <c r="E289" s="92"/>
    </row>
    <row r="290" spans="1:5" ht="24.75" customHeight="1" thickBot="1">
      <c r="A290" s="48" t="s">
        <v>47</v>
      </c>
      <c r="B290" s="93"/>
      <c r="C290" s="92"/>
      <c r="D290" s="92"/>
      <c r="E290" s="92"/>
    </row>
    <row r="291" spans="1:5" ht="24.75" customHeight="1" thickBot="1">
      <c r="A291" s="48" t="s">
        <v>48</v>
      </c>
      <c r="B291" s="93"/>
      <c r="C291" s="92"/>
      <c r="D291" s="92"/>
      <c r="E291" s="92"/>
    </row>
    <row r="292" spans="1:5" ht="24.75" customHeight="1" thickBot="1">
      <c r="A292" s="54" t="s">
        <v>224</v>
      </c>
      <c r="B292" s="93">
        <f>B282+B287</f>
        <v>0</v>
      </c>
      <c r="C292" s="93">
        <f>C282+C287</f>
        <v>7600</v>
      </c>
      <c r="D292" s="93">
        <f>D282+D287</f>
        <v>0</v>
      </c>
      <c r="E292" s="93">
        <f>E282+E287</f>
        <v>0</v>
      </c>
    </row>
    <row r="293" spans="1:5" ht="61.5" customHeight="1" thickBot="1">
      <c r="A293" s="117" t="s">
        <v>82</v>
      </c>
      <c r="B293" s="63" t="s">
        <v>225</v>
      </c>
      <c r="C293" s="114" t="s">
        <v>43</v>
      </c>
      <c r="D293" s="115"/>
      <c r="E293" s="116"/>
    </row>
    <row r="294" spans="1:5" ht="49.5" customHeight="1" thickBot="1">
      <c r="A294" s="38" t="s">
        <v>9</v>
      </c>
      <c r="B294" s="639" t="s">
        <v>226</v>
      </c>
      <c r="C294" s="640"/>
      <c r="D294" s="640"/>
      <c r="E294" s="641"/>
    </row>
    <row r="295" spans="1:5" ht="24.75" customHeight="1" thickBot="1">
      <c r="A295" s="38" t="s">
        <v>14</v>
      </c>
      <c r="B295" s="636" t="s">
        <v>72</v>
      </c>
      <c r="C295" s="637"/>
      <c r="D295" s="637"/>
      <c r="E295" s="638"/>
    </row>
    <row r="296" spans="1:5" ht="24.75" customHeight="1">
      <c r="A296" s="628"/>
      <c r="B296" s="79">
        <v>2019</v>
      </c>
      <c r="C296" s="79">
        <v>2020</v>
      </c>
      <c r="D296" s="79">
        <v>2021</v>
      </c>
      <c r="E296" s="79">
        <v>2022</v>
      </c>
    </row>
    <row r="297" spans="1:5" ht="24.75" customHeight="1" thickBot="1">
      <c r="A297" s="629"/>
      <c r="B297" s="80" t="s">
        <v>5</v>
      </c>
      <c r="C297" s="80" t="s">
        <v>6</v>
      </c>
      <c r="D297" s="80" t="s">
        <v>6</v>
      </c>
      <c r="E297" s="80" t="s">
        <v>6</v>
      </c>
    </row>
    <row r="298" spans="1:5" ht="24.75" customHeight="1" thickBot="1">
      <c r="A298" s="38" t="s">
        <v>8</v>
      </c>
      <c r="B298" s="38"/>
      <c r="C298" s="272">
        <v>1</v>
      </c>
      <c r="D298" s="38"/>
      <c r="E298" s="257"/>
    </row>
    <row r="299" spans="1:5" ht="24.75" customHeight="1" thickBot="1">
      <c r="A299" s="38" t="s">
        <v>15</v>
      </c>
      <c r="B299" s="257"/>
      <c r="C299" s="257">
        <v>20000</v>
      </c>
      <c r="D299" s="257"/>
      <c r="E299" s="257"/>
    </row>
    <row r="300" spans="1:5" ht="24.75" customHeight="1" thickBot="1">
      <c r="A300" s="38" t="s">
        <v>23</v>
      </c>
      <c r="B300" s="257" t="e">
        <f>B299/B298</f>
        <v>#DIV/0!</v>
      </c>
      <c r="C300" s="257">
        <f>C299/C298</f>
        <v>20000</v>
      </c>
      <c r="D300" s="257" t="e">
        <f>D299/D298</f>
        <v>#DIV/0!</v>
      </c>
      <c r="E300" s="257" t="e">
        <f>E299/E298</f>
        <v>#DIV/0!</v>
      </c>
    </row>
    <row r="301" spans="1:5" ht="24.75" customHeight="1" thickBot="1">
      <c r="A301" s="38" t="s">
        <v>16</v>
      </c>
      <c r="B301" s="272" t="s">
        <v>22</v>
      </c>
      <c r="C301" s="257">
        <f t="shared" ref="C301:E302" si="20">C300/C299</f>
        <v>1</v>
      </c>
      <c r="D301" s="257" t="e">
        <f t="shared" si="20"/>
        <v>#DIV/0!</v>
      </c>
      <c r="E301" s="257" t="e">
        <f t="shared" si="20"/>
        <v>#DIV/0!</v>
      </c>
    </row>
    <row r="302" spans="1:5" ht="24.75" customHeight="1" thickBot="1">
      <c r="A302" s="38" t="s">
        <v>17</v>
      </c>
      <c r="B302" s="272" t="s">
        <v>22</v>
      </c>
      <c r="C302" s="257">
        <f t="shared" si="20"/>
        <v>5.0000000000000002E-5</v>
      </c>
      <c r="D302" s="257" t="e">
        <f t="shared" si="20"/>
        <v>#DIV/0!</v>
      </c>
      <c r="E302" s="257" t="e">
        <f t="shared" si="20"/>
        <v>#DIV/0!</v>
      </c>
    </row>
    <row r="303" spans="1:5" ht="24.75" customHeight="1" thickBot="1">
      <c r="A303" s="38" t="s">
        <v>18</v>
      </c>
      <c r="B303" s="272" t="s">
        <v>22</v>
      </c>
      <c r="C303" s="91" t="e">
        <f>C300/B300-1</f>
        <v>#DIV/0!</v>
      </c>
      <c r="D303" s="257" t="e">
        <f>D302/D301</f>
        <v>#DIV/0!</v>
      </c>
      <c r="E303" s="257" t="e">
        <f>E302/E301</f>
        <v>#DIV/0!</v>
      </c>
    </row>
    <row r="304" spans="1:5" ht="24.75" customHeight="1" thickBot="1">
      <c r="A304" s="625" t="s">
        <v>227</v>
      </c>
      <c r="B304" s="626"/>
      <c r="C304" s="626"/>
      <c r="D304" s="626"/>
      <c r="E304" s="627"/>
    </row>
    <row r="305" spans="1:5" ht="24.75" customHeight="1">
      <c r="A305" s="628"/>
      <c r="B305" s="79">
        <v>2019</v>
      </c>
      <c r="C305" s="79">
        <v>2020</v>
      </c>
      <c r="D305" s="79">
        <v>2021</v>
      </c>
      <c r="E305" s="79">
        <v>2022</v>
      </c>
    </row>
    <row r="306" spans="1:5" ht="24.75" customHeight="1" thickBot="1">
      <c r="A306" s="629"/>
      <c r="B306" s="80" t="s">
        <v>5</v>
      </c>
      <c r="C306" s="80" t="s">
        <v>6</v>
      </c>
      <c r="D306" s="80" t="s">
        <v>6</v>
      </c>
      <c r="E306" s="80" t="s">
        <v>6</v>
      </c>
    </row>
    <row r="307" spans="1:5" ht="24.75" customHeight="1" thickBot="1">
      <c r="A307" s="49" t="s">
        <v>33</v>
      </c>
      <c r="B307" s="92">
        <f>B308+B309+B310+B311</f>
        <v>0</v>
      </c>
      <c r="C307" s="92">
        <f>C308+C309+C310+C311</f>
        <v>0</v>
      </c>
      <c r="D307" s="92">
        <f>D308+D309+D310+D311</f>
        <v>0</v>
      </c>
      <c r="E307" s="92">
        <f>E308+E309+E310+E311</f>
        <v>0</v>
      </c>
    </row>
    <row r="308" spans="1:5" ht="24.75" customHeight="1" thickBot="1">
      <c r="A308" s="48" t="s">
        <v>41</v>
      </c>
      <c r="B308" s="92"/>
      <c r="C308" s="92"/>
      <c r="D308" s="92"/>
      <c r="E308" s="92"/>
    </row>
    <row r="309" spans="1:5" ht="24.75" customHeight="1" thickBot="1">
      <c r="A309" s="48" t="s">
        <v>46</v>
      </c>
      <c r="B309" s="92"/>
      <c r="C309" s="92"/>
      <c r="D309" s="92"/>
      <c r="E309" s="92"/>
    </row>
    <row r="310" spans="1:5" ht="24.75" customHeight="1" thickBot="1">
      <c r="A310" s="48" t="s">
        <v>47</v>
      </c>
      <c r="B310" s="92"/>
      <c r="C310" s="92"/>
      <c r="D310" s="92"/>
      <c r="E310" s="92"/>
    </row>
    <row r="311" spans="1:5" ht="24.75" customHeight="1" thickBot="1">
      <c r="A311" s="48" t="s">
        <v>48</v>
      </c>
      <c r="B311" s="92"/>
      <c r="C311" s="92"/>
      <c r="D311" s="92"/>
      <c r="E311" s="92"/>
    </row>
    <row r="312" spans="1:5" ht="24.75" customHeight="1" thickBot="1">
      <c r="A312" s="49" t="s">
        <v>34</v>
      </c>
      <c r="B312" s="93">
        <f>B313+B314+B315+B316</f>
        <v>0</v>
      </c>
      <c r="C312" s="93">
        <v>20000</v>
      </c>
      <c r="D312" s="93">
        <f>D313+D314+D315+D316</f>
        <v>0</v>
      </c>
      <c r="E312" s="93">
        <v>0</v>
      </c>
    </row>
    <row r="313" spans="1:5" ht="24.75" customHeight="1" thickBot="1">
      <c r="A313" s="48" t="s">
        <v>41</v>
      </c>
      <c r="B313" s="92">
        <v>0</v>
      </c>
      <c r="C313" s="92">
        <v>20000</v>
      </c>
      <c r="D313" s="92">
        <v>0</v>
      </c>
      <c r="E313" s="92">
        <v>0</v>
      </c>
    </row>
    <row r="314" spans="1:5" ht="24.75" customHeight="1" thickBot="1">
      <c r="A314" s="48" t="s">
        <v>46</v>
      </c>
      <c r="B314" s="93"/>
      <c r="C314" s="92"/>
      <c r="D314" s="92"/>
      <c r="E314" s="92"/>
    </row>
    <row r="315" spans="1:5" ht="24.75" customHeight="1" thickBot="1">
      <c r="A315" s="48" t="s">
        <v>47</v>
      </c>
      <c r="B315" s="93"/>
      <c r="C315" s="92"/>
      <c r="D315" s="92"/>
      <c r="E315" s="92"/>
    </row>
    <row r="316" spans="1:5" ht="24.75" customHeight="1" thickBot="1">
      <c r="A316" s="48" t="s">
        <v>48</v>
      </c>
      <c r="B316" s="93"/>
      <c r="C316" s="92"/>
      <c r="D316" s="92"/>
      <c r="E316" s="92"/>
    </row>
    <row r="317" spans="1:5" ht="24.75" customHeight="1" thickBot="1">
      <c r="A317" s="54" t="s">
        <v>228</v>
      </c>
      <c r="B317" s="106">
        <f>B307+B312</f>
        <v>0</v>
      </c>
      <c r="C317" s="93">
        <f>C307+C312</f>
        <v>20000</v>
      </c>
      <c r="D317" s="93">
        <f>D307+D312</f>
        <v>0</v>
      </c>
      <c r="E317" s="93">
        <f>E307+E312</f>
        <v>0</v>
      </c>
    </row>
    <row r="318" spans="1:5" ht="44.25" customHeight="1" thickBot="1">
      <c r="A318" s="117" t="s">
        <v>78</v>
      </c>
      <c r="B318" s="68" t="s">
        <v>231</v>
      </c>
      <c r="C318" s="114" t="s">
        <v>43</v>
      </c>
      <c r="D318" s="115"/>
      <c r="E318" s="116"/>
    </row>
    <row r="319" spans="1:5" ht="66.75" customHeight="1" thickBot="1">
      <c r="A319" s="38" t="s">
        <v>9</v>
      </c>
      <c r="B319" s="610" t="s">
        <v>486</v>
      </c>
      <c r="C319" s="611"/>
      <c r="D319" s="611"/>
      <c r="E319" s="612"/>
    </row>
    <row r="320" spans="1:5" ht="24.75" customHeight="1" thickBot="1">
      <c r="A320" s="38" t="s">
        <v>14</v>
      </c>
      <c r="B320" s="636" t="s">
        <v>232</v>
      </c>
      <c r="C320" s="637"/>
      <c r="D320" s="637"/>
      <c r="E320" s="638"/>
    </row>
    <row r="321" spans="1:5" ht="24.75" customHeight="1">
      <c r="A321" s="628"/>
      <c r="B321" s="79">
        <v>2019</v>
      </c>
      <c r="C321" s="79">
        <v>2020</v>
      </c>
      <c r="D321" s="79">
        <v>2021</v>
      </c>
      <c r="E321" s="79">
        <v>2022</v>
      </c>
    </row>
    <row r="322" spans="1:5" ht="24.75" customHeight="1" thickBot="1">
      <c r="A322" s="629"/>
      <c r="B322" s="80" t="s">
        <v>5</v>
      </c>
      <c r="C322" s="80" t="s">
        <v>6</v>
      </c>
      <c r="D322" s="80" t="s">
        <v>6</v>
      </c>
      <c r="E322" s="80" t="s">
        <v>6</v>
      </c>
    </row>
    <row r="323" spans="1:5" ht="24.75" customHeight="1" thickBot="1">
      <c r="A323" s="38" t="s">
        <v>8</v>
      </c>
      <c r="B323" s="38"/>
      <c r="C323" s="255">
        <v>2</v>
      </c>
      <c r="D323" s="38"/>
      <c r="E323" s="257"/>
    </row>
    <row r="324" spans="1:5" ht="24.75" customHeight="1" thickBot="1">
      <c r="A324" s="38" t="s">
        <v>15</v>
      </c>
      <c r="B324" s="257"/>
      <c r="C324" s="257">
        <v>7400</v>
      </c>
      <c r="D324" s="257"/>
      <c r="E324" s="257"/>
    </row>
    <row r="325" spans="1:5" ht="24.75" customHeight="1" thickBot="1">
      <c r="A325" s="38" t="s">
        <v>23</v>
      </c>
      <c r="B325" s="257" t="e">
        <f>B324/B323</f>
        <v>#DIV/0!</v>
      </c>
      <c r="C325" s="257">
        <f>C324/C323</f>
        <v>3700</v>
      </c>
      <c r="D325" s="257" t="e">
        <f>D324/D323</f>
        <v>#DIV/0!</v>
      </c>
      <c r="E325" s="257" t="e">
        <f>E324/E323</f>
        <v>#DIV/0!</v>
      </c>
    </row>
    <row r="326" spans="1:5" ht="24.75" customHeight="1" thickBot="1">
      <c r="A326" s="38" t="s">
        <v>16</v>
      </c>
      <c r="B326" s="272" t="s">
        <v>22</v>
      </c>
      <c r="C326" s="257">
        <f t="shared" ref="C326:E327" si="21">C325/C324</f>
        <v>0.5</v>
      </c>
      <c r="D326" s="257" t="e">
        <f t="shared" si="21"/>
        <v>#DIV/0!</v>
      </c>
      <c r="E326" s="257" t="e">
        <f t="shared" si="21"/>
        <v>#DIV/0!</v>
      </c>
    </row>
    <row r="327" spans="1:5" ht="24.75" customHeight="1" thickBot="1">
      <c r="A327" s="38" t="s">
        <v>17</v>
      </c>
      <c r="B327" s="272" t="s">
        <v>22</v>
      </c>
      <c r="C327" s="257">
        <f t="shared" si="21"/>
        <v>1.3513513513513514E-4</v>
      </c>
      <c r="D327" s="257" t="e">
        <f t="shared" si="21"/>
        <v>#DIV/0!</v>
      </c>
      <c r="E327" s="257" t="e">
        <f t="shared" si="21"/>
        <v>#DIV/0!</v>
      </c>
    </row>
    <row r="328" spans="1:5" ht="24.75" customHeight="1" thickBot="1">
      <c r="A328" s="38" t="s">
        <v>18</v>
      </c>
      <c r="B328" s="272" t="s">
        <v>22</v>
      </c>
      <c r="C328" s="91" t="e">
        <f>C325/B325-1</f>
        <v>#DIV/0!</v>
      </c>
      <c r="D328" s="257" t="e">
        <f>D327/D326</f>
        <v>#DIV/0!</v>
      </c>
      <c r="E328" s="257" t="e">
        <f>E327/E326</f>
        <v>#DIV/0!</v>
      </c>
    </row>
    <row r="329" spans="1:5" ht="24.75" customHeight="1" thickBot="1">
      <c r="A329" s="625" t="s">
        <v>229</v>
      </c>
      <c r="B329" s="626"/>
      <c r="C329" s="626"/>
      <c r="D329" s="626"/>
      <c r="E329" s="627"/>
    </row>
    <row r="330" spans="1:5" ht="24.75" customHeight="1">
      <c r="A330" s="628"/>
      <c r="B330" s="79">
        <v>2019</v>
      </c>
      <c r="C330" s="79">
        <v>2020</v>
      </c>
      <c r="D330" s="79">
        <v>2021</v>
      </c>
      <c r="E330" s="79">
        <v>2022</v>
      </c>
    </row>
    <row r="331" spans="1:5" ht="24.75" customHeight="1" thickBot="1">
      <c r="A331" s="629"/>
      <c r="B331" s="80" t="s">
        <v>5</v>
      </c>
      <c r="C331" s="80" t="s">
        <v>6</v>
      </c>
      <c r="D331" s="80" t="s">
        <v>6</v>
      </c>
      <c r="E331" s="80" t="s">
        <v>6</v>
      </c>
    </row>
    <row r="332" spans="1:5" ht="24.75" customHeight="1" thickBot="1">
      <c r="A332" s="49" t="s">
        <v>33</v>
      </c>
      <c r="B332" s="92">
        <f>B333+B334+B335+B336</f>
        <v>0</v>
      </c>
      <c r="C332" s="92">
        <f>C333+C334+C335+C336</f>
        <v>0</v>
      </c>
      <c r="D332" s="92">
        <f>D333+D334+D335+D336</f>
        <v>0</v>
      </c>
      <c r="E332" s="92">
        <f>E333+E334+E335+E336</f>
        <v>0</v>
      </c>
    </row>
    <row r="333" spans="1:5" ht="24.75" customHeight="1" thickBot="1">
      <c r="A333" s="48" t="s">
        <v>41</v>
      </c>
      <c r="B333" s="92"/>
      <c r="C333" s="92"/>
      <c r="D333" s="92"/>
      <c r="E333" s="92"/>
    </row>
    <row r="334" spans="1:5" ht="24.75" customHeight="1" thickBot="1">
      <c r="A334" s="48" t="s">
        <v>46</v>
      </c>
      <c r="B334" s="92"/>
      <c r="C334" s="92"/>
      <c r="D334" s="92"/>
      <c r="E334" s="92"/>
    </row>
    <row r="335" spans="1:5" ht="24.75" customHeight="1" thickBot="1">
      <c r="A335" s="48" t="s">
        <v>47</v>
      </c>
      <c r="B335" s="92"/>
      <c r="C335" s="92"/>
      <c r="D335" s="92"/>
      <c r="E335" s="92"/>
    </row>
    <row r="336" spans="1:5" ht="24.75" customHeight="1" thickBot="1">
      <c r="A336" s="48" t="s">
        <v>48</v>
      </c>
      <c r="B336" s="92"/>
      <c r="C336" s="92"/>
      <c r="D336" s="92"/>
      <c r="E336" s="92"/>
    </row>
    <row r="337" spans="1:5" ht="24.75" customHeight="1" thickBot="1">
      <c r="A337" s="49" t="s">
        <v>34</v>
      </c>
      <c r="B337" s="93">
        <f>B338+B339+B340+B341</f>
        <v>0</v>
      </c>
      <c r="C337" s="93">
        <v>7400</v>
      </c>
      <c r="D337" s="93">
        <f>D338+D339+D340+D341</f>
        <v>0</v>
      </c>
      <c r="E337" s="93">
        <v>0</v>
      </c>
    </row>
    <row r="338" spans="1:5" ht="24.75" customHeight="1" thickBot="1">
      <c r="A338" s="48" t="s">
        <v>41</v>
      </c>
      <c r="B338" s="92">
        <v>0</v>
      </c>
      <c r="C338" s="92">
        <v>7400</v>
      </c>
      <c r="D338" s="92">
        <v>0</v>
      </c>
      <c r="E338" s="92">
        <v>0</v>
      </c>
    </row>
    <row r="339" spans="1:5" ht="24.75" customHeight="1" thickBot="1">
      <c r="A339" s="48" t="s">
        <v>46</v>
      </c>
      <c r="B339" s="93"/>
      <c r="C339" s="92"/>
      <c r="D339" s="92"/>
      <c r="E339" s="92"/>
    </row>
    <row r="340" spans="1:5" ht="24.75" customHeight="1" thickBot="1">
      <c r="A340" s="48" t="s">
        <v>47</v>
      </c>
      <c r="B340" s="93"/>
      <c r="C340" s="92"/>
      <c r="D340" s="92"/>
      <c r="E340" s="92"/>
    </row>
    <row r="341" spans="1:5" ht="24.75" customHeight="1" thickBot="1">
      <c r="A341" s="48" t="s">
        <v>48</v>
      </c>
      <c r="B341" s="93"/>
      <c r="C341" s="92"/>
      <c r="D341" s="92"/>
      <c r="E341" s="92"/>
    </row>
    <row r="342" spans="1:5" ht="24.75" customHeight="1" thickBot="1">
      <c r="A342" s="54" t="s">
        <v>230</v>
      </c>
      <c r="B342" s="93">
        <f>B332+B337</f>
        <v>0</v>
      </c>
      <c r="C342" s="93">
        <f>C332+C337</f>
        <v>7400</v>
      </c>
      <c r="D342" s="93">
        <f>D332+D337</f>
        <v>0</v>
      </c>
      <c r="E342" s="93">
        <f>E332+E337</f>
        <v>0</v>
      </c>
    </row>
    <row r="343" spans="1:5" ht="55.5" customHeight="1" thickBot="1">
      <c r="A343" s="55" t="s">
        <v>79</v>
      </c>
      <c r="B343" s="64" t="s">
        <v>234</v>
      </c>
      <c r="C343" s="105" t="s">
        <v>43</v>
      </c>
      <c r="D343" s="93"/>
      <c r="E343" s="93"/>
    </row>
    <row r="344" spans="1:5" ht="45" customHeight="1" thickBot="1">
      <c r="A344" s="38" t="s">
        <v>9</v>
      </c>
      <c r="B344" s="633" t="s">
        <v>235</v>
      </c>
      <c r="C344" s="634"/>
      <c r="D344" s="634"/>
      <c r="E344" s="635"/>
    </row>
    <row r="345" spans="1:5" ht="23.25" customHeight="1" thickBot="1">
      <c r="A345" s="38" t="s">
        <v>14</v>
      </c>
      <c r="B345" s="636" t="s">
        <v>155</v>
      </c>
      <c r="C345" s="637"/>
      <c r="D345" s="637"/>
      <c r="E345" s="638"/>
    </row>
    <row r="346" spans="1:5" ht="23.25" customHeight="1">
      <c r="A346" s="628"/>
      <c r="B346" s="79">
        <v>2019</v>
      </c>
      <c r="C346" s="79">
        <v>2020</v>
      </c>
      <c r="D346" s="79">
        <v>2021</v>
      </c>
      <c r="E346" s="79">
        <v>2022</v>
      </c>
    </row>
    <row r="347" spans="1:5" ht="23.25" customHeight="1" thickBot="1">
      <c r="A347" s="629"/>
      <c r="B347" s="80" t="s">
        <v>5</v>
      </c>
      <c r="C347" s="80" t="s">
        <v>6</v>
      </c>
      <c r="D347" s="80" t="s">
        <v>6</v>
      </c>
      <c r="E347" s="80" t="s">
        <v>6</v>
      </c>
    </row>
    <row r="348" spans="1:5" ht="23.25" customHeight="1" thickBot="1">
      <c r="A348" s="38" t="s">
        <v>8</v>
      </c>
      <c r="B348" s="38"/>
      <c r="C348" s="272"/>
      <c r="D348" s="272">
        <v>2210</v>
      </c>
      <c r="E348" s="272"/>
    </row>
    <row r="349" spans="1:5" ht="23.25" customHeight="1" thickBot="1">
      <c r="A349" s="38" t="s">
        <v>15</v>
      </c>
      <c r="B349" s="257"/>
      <c r="C349" s="257"/>
      <c r="D349" s="257">
        <v>98500</v>
      </c>
      <c r="E349" s="257"/>
    </row>
    <row r="350" spans="1:5" ht="23.25" customHeight="1" thickBot="1">
      <c r="A350" s="38" t="s">
        <v>23</v>
      </c>
      <c r="B350" s="257" t="e">
        <f>B349/B348</f>
        <v>#DIV/0!</v>
      </c>
      <c r="C350" s="257" t="e">
        <f>C349/C348</f>
        <v>#DIV/0!</v>
      </c>
      <c r="D350" s="257">
        <f>D349/D348</f>
        <v>44.570135746606333</v>
      </c>
      <c r="E350" s="257" t="e">
        <f>E349/E348</f>
        <v>#DIV/0!</v>
      </c>
    </row>
    <row r="351" spans="1:5" ht="23.25" customHeight="1" thickBot="1">
      <c r="A351" s="38" t="s">
        <v>16</v>
      </c>
      <c r="B351" s="272" t="s">
        <v>22</v>
      </c>
      <c r="C351" s="91" t="e">
        <f t="shared" ref="C351:E353" si="22">C348/B348-1</f>
        <v>#DIV/0!</v>
      </c>
      <c r="D351" s="91" t="e">
        <f t="shared" si="22"/>
        <v>#DIV/0!</v>
      </c>
      <c r="E351" s="257" t="e">
        <f>E350/E349</f>
        <v>#DIV/0!</v>
      </c>
    </row>
    <row r="352" spans="1:5" ht="23.25" customHeight="1" thickBot="1">
      <c r="A352" s="38" t="s">
        <v>17</v>
      </c>
      <c r="B352" s="272" t="s">
        <v>22</v>
      </c>
      <c r="C352" s="91" t="e">
        <f t="shared" si="22"/>
        <v>#DIV/0!</v>
      </c>
      <c r="D352" s="91" t="e">
        <f t="shared" si="22"/>
        <v>#DIV/0!</v>
      </c>
      <c r="E352" s="257" t="e">
        <f>E351/E350</f>
        <v>#DIV/0!</v>
      </c>
    </row>
    <row r="353" spans="1:5" ht="23.25" customHeight="1" thickBot="1">
      <c r="A353" s="38" t="s">
        <v>18</v>
      </c>
      <c r="B353" s="272" t="s">
        <v>22</v>
      </c>
      <c r="C353" s="91" t="e">
        <f t="shared" si="22"/>
        <v>#DIV/0!</v>
      </c>
      <c r="D353" s="91" t="e">
        <f t="shared" si="22"/>
        <v>#DIV/0!</v>
      </c>
      <c r="E353" s="91" t="e">
        <f t="shared" si="22"/>
        <v>#DIV/0!</v>
      </c>
    </row>
    <row r="354" spans="1:5" ht="23.25" customHeight="1" thickBot="1">
      <c r="A354" s="625" t="s">
        <v>233</v>
      </c>
      <c r="B354" s="626"/>
      <c r="C354" s="626"/>
      <c r="D354" s="626"/>
      <c r="E354" s="627"/>
    </row>
    <row r="355" spans="1:5" ht="23.25" customHeight="1">
      <c r="A355" s="628"/>
      <c r="B355" s="79">
        <v>2019</v>
      </c>
      <c r="C355" s="79">
        <v>2020</v>
      </c>
      <c r="D355" s="79">
        <v>2021</v>
      </c>
      <c r="E355" s="79">
        <v>2022</v>
      </c>
    </row>
    <row r="356" spans="1:5" ht="23.25" customHeight="1" thickBot="1">
      <c r="A356" s="629"/>
      <c r="B356" s="80" t="s">
        <v>5</v>
      </c>
      <c r="C356" s="80" t="s">
        <v>6</v>
      </c>
      <c r="D356" s="80" t="s">
        <v>6</v>
      </c>
      <c r="E356" s="80" t="s">
        <v>6</v>
      </c>
    </row>
    <row r="357" spans="1:5" ht="23.25" customHeight="1" thickBot="1">
      <c r="A357" s="49" t="s">
        <v>33</v>
      </c>
      <c r="B357" s="92">
        <f>B358+B359+B360+B361</f>
        <v>0</v>
      </c>
      <c r="C357" s="92">
        <f>C358+C359+C360+C361</f>
        <v>0</v>
      </c>
      <c r="D357" s="92">
        <f>D358+D359+D360+D361</f>
        <v>0</v>
      </c>
      <c r="E357" s="92">
        <f>E358+E359+E360+E361</f>
        <v>0</v>
      </c>
    </row>
    <row r="358" spans="1:5" ht="23.25" customHeight="1" thickBot="1">
      <c r="A358" s="48" t="s">
        <v>41</v>
      </c>
      <c r="B358" s="92"/>
      <c r="C358" s="92"/>
      <c r="D358" s="92"/>
      <c r="E358" s="92"/>
    </row>
    <row r="359" spans="1:5" ht="23.25" customHeight="1" thickBot="1">
      <c r="A359" s="48" t="s">
        <v>46</v>
      </c>
      <c r="B359" s="92"/>
      <c r="C359" s="92"/>
      <c r="D359" s="92"/>
      <c r="E359" s="92"/>
    </row>
    <row r="360" spans="1:5" ht="23.25" customHeight="1" thickBot="1">
      <c r="A360" s="48" t="s">
        <v>47</v>
      </c>
      <c r="B360" s="92"/>
      <c r="C360" s="92"/>
      <c r="D360" s="92"/>
      <c r="E360" s="92"/>
    </row>
    <row r="361" spans="1:5" ht="23.25" customHeight="1" thickBot="1">
      <c r="A361" s="48" t="s">
        <v>48</v>
      </c>
      <c r="B361" s="92"/>
      <c r="C361" s="92"/>
      <c r="D361" s="92"/>
      <c r="E361" s="92"/>
    </row>
    <row r="362" spans="1:5" ht="23.25" customHeight="1" thickBot="1">
      <c r="A362" s="49" t="s">
        <v>34</v>
      </c>
      <c r="B362" s="93">
        <f>B363+B364+B365+B366</f>
        <v>0</v>
      </c>
      <c r="C362" s="93">
        <f>C363+C364+C365+C366</f>
        <v>0</v>
      </c>
      <c r="D362" s="93">
        <v>98500</v>
      </c>
      <c r="E362" s="93">
        <v>0</v>
      </c>
    </row>
    <row r="363" spans="1:5" ht="23.25" customHeight="1" thickBot="1">
      <c r="A363" s="48" t="s">
        <v>41</v>
      </c>
      <c r="B363" s="93"/>
      <c r="C363" s="92"/>
      <c r="D363" s="92">
        <v>98500</v>
      </c>
      <c r="E363" s="93">
        <v>0</v>
      </c>
    </row>
    <row r="364" spans="1:5" ht="23.25" customHeight="1" thickBot="1">
      <c r="A364" s="48" t="s">
        <v>46</v>
      </c>
      <c r="B364" s="93"/>
      <c r="C364" s="92"/>
      <c r="D364" s="92"/>
      <c r="E364" s="92"/>
    </row>
    <row r="365" spans="1:5" ht="23.25" customHeight="1" thickBot="1">
      <c r="A365" s="48" t="s">
        <v>47</v>
      </c>
      <c r="B365" s="93"/>
      <c r="C365" s="92"/>
      <c r="D365" s="92"/>
      <c r="E365" s="92"/>
    </row>
    <row r="366" spans="1:5" ht="23.25" customHeight="1" thickBot="1">
      <c r="A366" s="48" t="s">
        <v>48</v>
      </c>
      <c r="B366" s="93"/>
      <c r="C366" s="92"/>
      <c r="D366" s="92"/>
      <c r="E366" s="92"/>
    </row>
    <row r="367" spans="1:5" ht="23.25" customHeight="1" thickBot="1">
      <c r="A367" s="54" t="s">
        <v>487</v>
      </c>
      <c r="B367" s="93">
        <f>B357+B362</f>
        <v>0</v>
      </c>
      <c r="C367" s="93">
        <f>C357+C362</f>
        <v>0</v>
      </c>
      <c r="D367" s="93">
        <f>D357+D362</f>
        <v>98500</v>
      </c>
      <c r="E367" s="93">
        <f>E357+E362</f>
        <v>0</v>
      </c>
    </row>
    <row r="368" spans="1:5" ht="47.25" customHeight="1" thickBot="1">
      <c r="A368" s="55" t="s">
        <v>103</v>
      </c>
      <c r="B368" s="64" t="s">
        <v>150</v>
      </c>
      <c r="C368" s="105" t="s">
        <v>43</v>
      </c>
      <c r="D368" s="93"/>
      <c r="E368" s="93"/>
    </row>
    <row r="369" spans="1:5" ht="50.25" customHeight="1" thickBot="1">
      <c r="A369" s="38" t="s">
        <v>9</v>
      </c>
      <c r="B369" s="633" t="s">
        <v>149</v>
      </c>
      <c r="C369" s="634"/>
      <c r="D369" s="634"/>
      <c r="E369" s="635"/>
    </row>
    <row r="370" spans="1:5" ht="23.25" customHeight="1" thickBot="1">
      <c r="A370" s="38" t="s">
        <v>14</v>
      </c>
      <c r="B370" s="636" t="s">
        <v>90</v>
      </c>
      <c r="C370" s="637"/>
      <c r="D370" s="637"/>
      <c r="E370" s="638"/>
    </row>
    <row r="371" spans="1:5" ht="23.25" customHeight="1">
      <c r="A371" s="628"/>
      <c r="B371" s="79">
        <v>2019</v>
      </c>
      <c r="C371" s="79">
        <v>2020</v>
      </c>
      <c r="D371" s="79">
        <v>2021</v>
      </c>
      <c r="E371" s="79">
        <v>2022</v>
      </c>
    </row>
    <row r="372" spans="1:5" ht="23.25" customHeight="1" thickBot="1">
      <c r="A372" s="629"/>
      <c r="B372" s="80" t="s">
        <v>5</v>
      </c>
      <c r="C372" s="80" t="s">
        <v>6</v>
      </c>
      <c r="D372" s="80" t="s">
        <v>6</v>
      </c>
      <c r="E372" s="80" t="s">
        <v>6</v>
      </c>
    </row>
    <row r="373" spans="1:5" ht="23.25" customHeight="1" thickBot="1">
      <c r="A373" s="38" t="s">
        <v>8</v>
      </c>
      <c r="B373" s="38"/>
      <c r="C373" s="272"/>
      <c r="D373" s="272">
        <v>124.6</v>
      </c>
      <c r="E373" s="272"/>
    </row>
    <row r="374" spans="1:5" ht="23.25" customHeight="1" thickBot="1">
      <c r="A374" s="38" t="s">
        <v>15</v>
      </c>
      <c r="B374" s="257"/>
      <c r="C374" s="257"/>
      <c r="D374" s="257">
        <v>18000</v>
      </c>
      <c r="E374" s="257"/>
    </row>
    <row r="375" spans="1:5" ht="23.25" customHeight="1" thickBot="1">
      <c r="A375" s="38" t="s">
        <v>23</v>
      </c>
      <c r="B375" s="257" t="e">
        <f>B374/B373</f>
        <v>#DIV/0!</v>
      </c>
      <c r="C375" s="257" t="e">
        <f>C374/C373</f>
        <v>#DIV/0!</v>
      </c>
      <c r="D375" s="257">
        <f>D374/D373</f>
        <v>144.46227929373998</v>
      </c>
      <c r="E375" s="257" t="e">
        <f>E374/E373</f>
        <v>#DIV/0!</v>
      </c>
    </row>
    <row r="376" spans="1:5" ht="23.25" customHeight="1" thickBot="1">
      <c r="A376" s="38" t="s">
        <v>16</v>
      </c>
      <c r="B376" s="272" t="s">
        <v>22</v>
      </c>
      <c r="C376" s="91" t="e">
        <f t="shared" ref="C376:D378" si="23">C373/B373-1</f>
        <v>#DIV/0!</v>
      </c>
      <c r="D376" s="91" t="e">
        <f t="shared" si="23"/>
        <v>#DIV/0!</v>
      </c>
      <c r="E376" s="257" t="e">
        <f>E375/E374</f>
        <v>#DIV/0!</v>
      </c>
    </row>
    <row r="377" spans="1:5" ht="23.25" customHeight="1" thickBot="1">
      <c r="A377" s="38" t="s">
        <v>17</v>
      </c>
      <c r="B377" s="272" t="s">
        <v>22</v>
      </c>
      <c r="C377" s="91" t="e">
        <f t="shared" si="23"/>
        <v>#DIV/0!</v>
      </c>
      <c r="D377" s="91" t="e">
        <f t="shared" si="23"/>
        <v>#DIV/0!</v>
      </c>
      <c r="E377" s="257" t="e">
        <f>E376/E375</f>
        <v>#DIV/0!</v>
      </c>
    </row>
    <row r="378" spans="1:5" ht="23.25" customHeight="1" thickBot="1">
      <c r="A378" s="38" t="s">
        <v>18</v>
      </c>
      <c r="B378" s="272" t="s">
        <v>22</v>
      </c>
      <c r="C378" s="91" t="e">
        <f t="shared" si="23"/>
        <v>#DIV/0!</v>
      </c>
      <c r="D378" s="91" t="e">
        <f t="shared" si="23"/>
        <v>#DIV/0!</v>
      </c>
      <c r="E378" s="257" t="e">
        <f>E377/E376</f>
        <v>#DIV/0!</v>
      </c>
    </row>
    <row r="379" spans="1:5" ht="23.25" customHeight="1" thickBot="1">
      <c r="A379" s="625" t="s">
        <v>488</v>
      </c>
      <c r="B379" s="626"/>
      <c r="C379" s="626"/>
      <c r="D379" s="626"/>
      <c r="E379" s="627"/>
    </row>
    <row r="380" spans="1:5" ht="23.25" customHeight="1">
      <c r="A380" s="628"/>
      <c r="B380" s="79">
        <v>2019</v>
      </c>
      <c r="C380" s="79">
        <v>2020</v>
      </c>
      <c r="D380" s="79">
        <v>2021</v>
      </c>
      <c r="E380" s="79">
        <v>2022</v>
      </c>
    </row>
    <row r="381" spans="1:5" ht="23.25" customHeight="1" thickBot="1">
      <c r="A381" s="629"/>
      <c r="B381" s="80" t="s">
        <v>5</v>
      </c>
      <c r="C381" s="80" t="s">
        <v>6</v>
      </c>
      <c r="D381" s="80" t="s">
        <v>6</v>
      </c>
      <c r="E381" s="80" t="s">
        <v>6</v>
      </c>
    </row>
    <row r="382" spans="1:5" ht="23.25" customHeight="1" thickBot="1">
      <c r="A382" s="49" t="s">
        <v>33</v>
      </c>
      <c r="B382" s="92">
        <f>B383+B384+B385+B386</f>
        <v>0</v>
      </c>
      <c r="C382" s="92">
        <f>C383+C384+C385+C386</f>
        <v>0</v>
      </c>
      <c r="D382" s="92">
        <f>D383+D384+D385+D386</f>
        <v>0</v>
      </c>
      <c r="E382" s="92">
        <f>E383+E384+E385+E386</f>
        <v>0</v>
      </c>
    </row>
    <row r="383" spans="1:5" ht="23.25" customHeight="1" thickBot="1">
      <c r="A383" s="48" t="s">
        <v>41</v>
      </c>
      <c r="B383" s="92"/>
      <c r="C383" s="92"/>
      <c r="D383" s="92"/>
      <c r="E383" s="92"/>
    </row>
    <row r="384" spans="1:5" ht="23.25" customHeight="1" thickBot="1">
      <c r="A384" s="48" t="s">
        <v>46</v>
      </c>
      <c r="B384" s="92"/>
      <c r="C384" s="92"/>
      <c r="D384" s="92"/>
      <c r="E384" s="92"/>
    </row>
    <row r="385" spans="1:5" ht="23.25" customHeight="1" thickBot="1">
      <c r="A385" s="48" t="s">
        <v>47</v>
      </c>
      <c r="B385" s="92"/>
      <c r="C385" s="92"/>
      <c r="D385" s="92"/>
      <c r="E385" s="92"/>
    </row>
    <row r="386" spans="1:5" ht="23.25" customHeight="1" thickBot="1">
      <c r="A386" s="48" t="s">
        <v>48</v>
      </c>
      <c r="B386" s="92"/>
      <c r="C386" s="92"/>
      <c r="D386" s="92"/>
      <c r="E386" s="92"/>
    </row>
    <row r="387" spans="1:5" ht="23.25" customHeight="1" thickBot="1">
      <c r="A387" s="49" t="s">
        <v>34</v>
      </c>
      <c r="B387" s="93">
        <f>B388+B389+B390+B391</f>
        <v>0</v>
      </c>
      <c r="C387" s="93">
        <f>C388+C389+C390+C391</f>
        <v>0</v>
      </c>
      <c r="D387" s="93">
        <v>18000</v>
      </c>
      <c r="E387" s="93">
        <v>0</v>
      </c>
    </row>
    <row r="388" spans="1:5" ht="23.25" customHeight="1" thickBot="1">
      <c r="A388" s="48" t="s">
        <v>41</v>
      </c>
      <c r="B388" s="93">
        <v>0</v>
      </c>
      <c r="C388" s="92">
        <v>0</v>
      </c>
      <c r="D388" s="92">
        <v>18000</v>
      </c>
      <c r="E388" s="93">
        <v>0</v>
      </c>
    </row>
    <row r="389" spans="1:5" ht="23.25" customHeight="1" thickBot="1">
      <c r="A389" s="48" t="s">
        <v>46</v>
      </c>
      <c r="B389" s="93"/>
      <c r="C389" s="92"/>
      <c r="D389" s="92"/>
      <c r="E389" s="92"/>
    </row>
    <row r="390" spans="1:5" ht="23.25" customHeight="1" thickBot="1">
      <c r="A390" s="48" t="s">
        <v>47</v>
      </c>
      <c r="B390" s="93"/>
      <c r="C390" s="92"/>
      <c r="D390" s="92"/>
      <c r="E390" s="92"/>
    </row>
    <row r="391" spans="1:5" ht="23.25" customHeight="1" thickBot="1">
      <c r="A391" s="48" t="s">
        <v>48</v>
      </c>
      <c r="B391" s="93"/>
      <c r="C391" s="92"/>
      <c r="D391" s="92"/>
      <c r="E391" s="92"/>
    </row>
    <row r="392" spans="1:5" ht="23.25" customHeight="1" thickBot="1">
      <c r="A392" s="54" t="s">
        <v>147</v>
      </c>
      <c r="B392" s="93">
        <f>B382+B387</f>
        <v>0</v>
      </c>
      <c r="C392" s="93">
        <f>C382+C387</f>
        <v>0</v>
      </c>
      <c r="D392" s="93">
        <f>D382+D387</f>
        <v>18000</v>
      </c>
      <c r="E392" s="93">
        <f>E382+E387</f>
        <v>0</v>
      </c>
    </row>
    <row r="393" spans="1:5" ht="72.75" customHeight="1" thickBot="1">
      <c r="A393" s="55" t="s">
        <v>102</v>
      </c>
      <c r="B393" s="65" t="s">
        <v>236</v>
      </c>
      <c r="C393" s="105" t="s">
        <v>43</v>
      </c>
      <c r="D393" s="93"/>
      <c r="E393" s="93"/>
    </row>
    <row r="394" spans="1:5" ht="32.25" customHeight="1" thickBot="1">
      <c r="A394" s="38" t="s">
        <v>9</v>
      </c>
      <c r="B394" s="633" t="s">
        <v>237</v>
      </c>
      <c r="C394" s="634"/>
      <c r="D394" s="634"/>
      <c r="E394" s="635"/>
    </row>
    <row r="395" spans="1:5" ht="23.25" customHeight="1" thickBot="1">
      <c r="A395" s="38" t="s">
        <v>14</v>
      </c>
      <c r="B395" s="636" t="s">
        <v>220</v>
      </c>
      <c r="C395" s="637"/>
      <c r="D395" s="637"/>
      <c r="E395" s="638"/>
    </row>
    <row r="396" spans="1:5" ht="23.25" customHeight="1">
      <c r="A396" s="628"/>
      <c r="B396" s="79">
        <v>2019</v>
      </c>
      <c r="C396" s="79">
        <v>2020</v>
      </c>
      <c r="D396" s="79">
        <v>2021</v>
      </c>
      <c r="E396" s="79">
        <v>2022</v>
      </c>
    </row>
    <row r="397" spans="1:5" ht="23.25" customHeight="1" thickBot="1">
      <c r="A397" s="629"/>
      <c r="B397" s="80" t="s">
        <v>5</v>
      </c>
      <c r="C397" s="80" t="s">
        <v>6</v>
      </c>
      <c r="D397" s="80" t="s">
        <v>6</v>
      </c>
      <c r="E397" s="80" t="s">
        <v>6</v>
      </c>
    </row>
    <row r="398" spans="1:5" ht="23.25" customHeight="1" thickBot="1">
      <c r="A398" s="38" t="s">
        <v>8</v>
      </c>
      <c r="B398" s="38"/>
      <c r="C398" s="272"/>
      <c r="D398" s="272">
        <v>924.98599999999999</v>
      </c>
      <c r="E398" s="118"/>
    </row>
    <row r="399" spans="1:5" ht="23.25" customHeight="1" thickBot="1">
      <c r="A399" s="38" t="s">
        <v>15</v>
      </c>
      <c r="B399" s="257"/>
      <c r="C399" s="257"/>
      <c r="D399" s="257">
        <v>13000</v>
      </c>
      <c r="E399" s="257"/>
    </row>
    <row r="400" spans="1:5" ht="23.25" customHeight="1" thickBot="1">
      <c r="A400" s="38" t="s">
        <v>23</v>
      </c>
      <c r="B400" s="257" t="e">
        <f>B399/B398</f>
        <v>#DIV/0!</v>
      </c>
      <c r="C400" s="257" t="e">
        <f>C399/C398</f>
        <v>#DIV/0!</v>
      </c>
      <c r="D400" s="257">
        <f>D399/D398</f>
        <v>14.054266767280803</v>
      </c>
      <c r="E400" s="257" t="e">
        <f>E399/E398</f>
        <v>#DIV/0!</v>
      </c>
    </row>
    <row r="401" spans="1:5" ht="23.25" customHeight="1" thickBot="1">
      <c r="A401" s="38" t="s">
        <v>16</v>
      </c>
      <c r="B401" s="272" t="s">
        <v>22</v>
      </c>
      <c r="C401" s="91" t="e">
        <f t="shared" ref="C401:D403" si="24">C398/B398-1</f>
        <v>#DIV/0!</v>
      </c>
      <c r="D401" s="91" t="e">
        <f t="shared" si="24"/>
        <v>#DIV/0!</v>
      </c>
      <c r="E401" s="257" t="e">
        <f>E400/E399</f>
        <v>#DIV/0!</v>
      </c>
    </row>
    <row r="402" spans="1:5" ht="23.25" customHeight="1" thickBot="1">
      <c r="A402" s="38" t="s">
        <v>17</v>
      </c>
      <c r="B402" s="272" t="s">
        <v>22</v>
      </c>
      <c r="C402" s="91" t="e">
        <f t="shared" si="24"/>
        <v>#DIV/0!</v>
      </c>
      <c r="D402" s="91" t="e">
        <f t="shared" si="24"/>
        <v>#DIV/0!</v>
      </c>
      <c r="E402" s="257" t="e">
        <f>E401/E400</f>
        <v>#DIV/0!</v>
      </c>
    </row>
    <row r="403" spans="1:5" ht="23.25" customHeight="1" thickBot="1">
      <c r="A403" s="38" t="s">
        <v>18</v>
      </c>
      <c r="B403" s="272" t="s">
        <v>22</v>
      </c>
      <c r="C403" s="91" t="e">
        <f t="shared" si="24"/>
        <v>#DIV/0!</v>
      </c>
      <c r="D403" s="91" t="e">
        <f t="shared" si="24"/>
        <v>#DIV/0!</v>
      </c>
      <c r="E403" s="257" t="e">
        <f>E402/E401</f>
        <v>#DIV/0!</v>
      </c>
    </row>
    <row r="404" spans="1:5" ht="23.25" customHeight="1" thickBot="1">
      <c r="A404" s="625" t="s">
        <v>489</v>
      </c>
      <c r="B404" s="626"/>
      <c r="C404" s="626"/>
      <c r="D404" s="626"/>
      <c r="E404" s="627"/>
    </row>
    <row r="405" spans="1:5" ht="23.25" customHeight="1">
      <c r="A405" s="628"/>
      <c r="B405" s="79">
        <v>2019</v>
      </c>
      <c r="C405" s="79">
        <v>2020</v>
      </c>
      <c r="D405" s="79">
        <v>2021</v>
      </c>
      <c r="E405" s="79">
        <v>2022</v>
      </c>
    </row>
    <row r="406" spans="1:5" ht="23.25" customHeight="1" thickBot="1">
      <c r="A406" s="629"/>
      <c r="B406" s="80" t="s">
        <v>5</v>
      </c>
      <c r="C406" s="80" t="s">
        <v>6</v>
      </c>
      <c r="D406" s="80" t="s">
        <v>6</v>
      </c>
      <c r="E406" s="80" t="s">
        <v>6</v>
      </c>
    </row>
    <row r="407" spans="1:5" ht="23.25" customHeight="1" thickBot="1">
      <c r="A407" s="49" t="s">
        <v>33</v>
      </c>
      <c r="B407" s="92">
        <f>B408+B409+B410+B411</f>
        <v>0</v>
      </c>
      <c r="C407" s="92">
        <f>C408+C409+C410+C411</f>
        <v>0</v>
      </c>
      <c r="D407" s="92">
        <f>D408+D409+D410+D411</f>
        <v>0</v>
      </c>
      <c r="E407" s="92">
        <f>E408+E409+E410+E411</f>
        <v>0</v>
      </c>
    </row>
    <row r="408" spans="1:5" ht="23.25" customHeight="1" thickBot="1">
      <c r="A408" s="48" t="s">
        <v>41</v>
      </c>
      <c r="B408" s="92"/>
      <c r="C408" s="92"/>
      <c r="D408" s="92"/>
      <c r="E408" s="92"/>
    </row>
    <row r="409" spans="1:5" ht="23.25" customHeight="1" thickBot="1">
      <c r="A409" s="48" t="s">
        <v>46</v>
      </c>
      <c r="B409" s="92"/>
      <c r="C409" s="92"/>
      <c r="D409" s="92"/>
      <c r="E409" s="92"/>
    </row>
    <row r="410" spans="1:5" ht="23.25" customHeight="1" thickBot="1">
      <c r="A410" s="48" t="s">
        <v>47</v>
      </c>
      <c r="B410" s="92"/>
      <c r="C410" s="92"/>
      <c r="D410" s="92"/>
      <c r="E410" s="92"/>
    </row>
    <row r="411" spans="1:5" ht="23.25" customHeight="1" thickBot="1">
      <c r="A411" s="48" t="s">
        <v>48</v>
      </c>
      <c r="B411" s="92"/>
      <c r="C411" s="92"/>
      <c r="D411" s="92"/>
      <c r="E411" s="92"/>
    </row>
    <row r="412" spans="1:5" ht="23.25" customHeight="1" thickBot="1">
      <c r="A412" s="49" t="s">
        <v>34</v>
      </c>
      <c r="B412" s="93">
        <f>B413+B414+B415+B416</f>
        <v>0</v>
      </c>
      <c r="C412" s="93">
        <f>C413+C414+C415+C416</f>
        <v>0</v>
      </c>
      <c r="D412" s="93">
        <v>13000</v>
      </c>
      <c r="E412" s="93">
        <v>0</v>
      </c>
    </row>
    <row r="413" spans="1:5" ht="23.25" customHeight="1" thickBot="1">
      <c r="A413" s="48" t="s">
        <v>41</v>
      </c>
      <c r="B413" s="93"/>
      <c r="C413" s="92"/>
      <c r="D413" s="92">
        <v>13000</v>
      </c>
      <c r="E413" s="92">
        <v>0</v>
      </c>
    </row>
    <row r="414" spans="1:5" ht="23.25" customHeight="1" thickBot="1">
      <c r="A414" s="48" t="s">
        <v>46</v>
      </c>
      <c r="B414" s="93"/>
      <c r="C414" s="92"/>
      <c r="D414" s="92"/>
      <c r="E414" s="92"/>
    </row>
    <row r="415" spans="1:5" ht="23.25" customHeight="1" thickBot="1">
      <c r="A415" s="48" t="s">
        <v>47</v>
      </c>
      <c r="B415" s="93"/>
      <c r="C415" s="92"/>
      <c r="D415" s="92"/>
      <c r="E415" s="92"/>
    </row>
    <row r="416" spans="1:5" ht="23.25" customHeight="1" thickBot="1">
      <c r="A416" s="48" t="s">
        <v>48</v>
      </c>
      <c r="B416" s="93"/>
      <c r="C416" s="92"/>
      <c r="D416" s="92"/>
      <c r="E416" s="92"/>
    </row>
    <row r="417" spans="1:5" ht="23.25" customHeight="1" thickBot="1">
      <c r="A417" s="54" t="s">
        <v>490</v>
      </c>
      <c r="B417" s="93">
        <f>B407+B412</f>
        <v>0</v>
      </c>
      <c r="C417" s="93">
        <f>C407+C412</f>
        <v>0</v>
      </c>
      <c r="D417" s="93">
        <f>D407+D412</f>
        <v>13000</v>
      </c>
      <c r="E417" s="93">
        <f>E407+E412</f>
        <v>0</v>
      </c>
    </row>
    <row r="418" spans="1:5" ht="60.75" customHeight="1" thickBot="1">
      <c r="A418" s="55" t="s">
        <v>86</v>
      </c>
      <c r="B418" s="64" t="s">
        <v>153</v>
      </c>
      <c r="C418" s="105" t="s">
        <v>43</v>
      </c>
      <c r="D418" s="93"/>
      <c r="E418" s="93"/>
    </row>
    <row r="419" spans="1:5" ht="43.5" customHeight="1" thickBot="1">
      <c r="A419" s="38" t="s">
        <v>9</v>
      </c>
      <c r="B419" s="633" t="s">
        <v>152</v>
      </c>
      <c r="C419" s="634"/>
      <c r="D419" s="634"/>
      <c r="E419" s="635"/>
    </row>
    <row r="420" spans="1:5" ht="23.25" customHeight="1" thickBot="1">
      <c r="A420" s="38" t="s">
        <v>14</v>
      </c>
      <c r="B420" s="636" t="s">
        <v>151</v>
      </c>
      <c r="C420" s="637"/>
      <c r="D420" s="637"/>
      <c r="E420" s="638"/>
    </row>
    <row r="421" spans="1:5" ht="23.25" customHeight="1">
      <c r="A421" s="628"/>
      <c r="B421" s="79">
        <v>2019</v>
      </c>
      <c r="C421" s="79">
        <v>2020</v>
      </c>
      <c r="D421" s="79">
        <v>2021</v>
      </c>
      <c r="E421" s="79">
        <v>2022</v>
      </c>
    </row>
    <row r="422" spans="1:5" ht="23.25" customHeight="1" thickBot="1">
      <c r="A422" s="629"/>
      <c r="B422" s="80" t="s">
        <v>5</v>
      </c>
      <c r="C422" s="80" t="s">
        <v>6</v>
      </c>
      <c r="D422" s="80" t="s">
        <v>6</v>
      </c>
      <c r="E422" s="80" t="s">
        <v>6</v>
      </c>
    </row>
    <row r="423" spans="1:5" ht="23.25" customHeight="1" thickBot="1">
      <c r="A423" s="38" t="s">
        <v>8</v>
      </c>
      <c r="B423" s="38"/>
      <c r="C423" s="272"/>
      <c r="D423" s="272">
        <v>12</v>
      </c>
      <c r="E423" s="272"/>
    </row>
    <row r="424" spans="1:5" ht="23.25" customHeight="1" thickBot="1">
      <c r="A424" s="38" t="s">
        <v>15</v>
      </c>
      <c r="B424" s="257"/>
      <c r="C424" s="257"/>
      <c r="D424" s="257">
        <v>5500</v>
      </c>
      <c r="E424" s="257"/>
    </row>
    <row r="425" spans="1:5" ht="23.25" customHeight="1" thickBot="1">
      <c r="A425" s="38" t="s">
        <v>23</v>
      </c>
      <c r="B425" s="257" t="e">
        <f>B424/B423</f>
        <v>#DIV/0!</v>
      </c>
      <c r="C425" s="257" t="e">
        <f>C424/C423</f>
        <v>#DIV/0!</v>
      </c>
      <c r="D425" s="257">
        <f>D424/D423</f>
        <v>458.33333333333331</v>
      </c>
      <c r="E425" s="257" t="e">
        <f>E424/E423</f>
        <v>#DIV/0!</v>
      </c>
    </row>
    <row r="426" spans="1:5" ht="23.25" customHeight="1" thickBot="1">
      <c r="A426" s="38" t="s">
        <v>16</v>
      </c>
      <c r="B426" s="272" t="s">
        <v>22</v>
      </c>
      <c r="C426" s="91" t="e">
        <f t="shared" ref="C426:E428" si="25">C423/B423-1</f>
        <v>#DIV/0!</v>
      </c>
      <c r="D426" s="91" t="e">
        <f t="shared" si="25"/>
        <v>#DIV/0!</v>
      </c>
      <c r="E426" s="257" t="e">
        <f>E425/E424</f>
        <v>#DIV/0!</v>
      </c>
    </row>
    <row r="427" spans="1:5" ht="23.25" customHeight="1" thickBot="1">
      <c r="A427" s="38" t="s">
        <v>17</v>
      </c>
      <c r="B427" s="272" t="s">
        <v>22</v>
      </c>
      <c r="C427" s="91" t="e">
        <f t="shared" si="25"/>
        <v>#DIV/0!</v>
      </c>
      <c r="D427" s="91" t="e">
        <f t="shared" si="25"/>
        <v>#DIV/0!</v>
      </c>
      <c r="E427" s="257" t="e">
        <f>E426/E425</f>
        <v>#DIV/0!</v>
      </c>
    </row>
    <row r="428" spans="1:5" ht="23.25" customHeight="1" thickBot="1">
      <c r="A428" s="38" t="s">
        <v>18</v>
      </c>
      <c r="B428" s="272" t="s">
        <v>22</v>
      </c>
      <c r="C428" s="91" t="e">
        <f t="shared" si="25"/>
        <v>#DIV/0!</v>
      </c>
      <c r="D428" s="91" t="e">
        <f t="shared" si="25"/>
        <v>#DIV/0!</v>
      </c>
      <c r="E428" s="91" t="e">
        <f t="shared" si="25"/>
        <v>#DIV/0!</v>
      </c>
    </row>
    <row r="429" spans="1:5" ht="23.25" customHeight="1" thickBot="1">
      <c r="A429" s="625" t="s">
        <v>491</v>
      </c>
      <c r="B429" s="626"/>
      <c r="C429" s="626"/>
      <c r="D429" s="626"/>
      <c r="E429" s="627"/>
    </row>
    <row r="430" spans="1:5" ht="23.25" customHeight="1">
      <c r="A430" s="628"/>
      <c r="B430" s="79">
        <v>2019</v>
      </c>
      <c r="C430" s="79">
        <v>2020</v>
      </c>
      <c r="D430" s="79">
        <v>2021</v>
      </c>
      <c r="E430" s="79">
        <v>2022</v>
      </c>
    </row>
    <row r="431" spans="1:5" ht="23.25" customHeight="1" thickBot="1">
      <c r="A431" s="629"/>
      <c r="B431" s="80" t="s">
        <v>5</v>
      </c>
      <c r="C431" s="80" t="s">
        <v>6</v>
      </c>
      <c r="D431" s="80" t="s">
        <v>6</v>
      </c>
      <c r="E431" s="80" t="s">
        <v>6</v>
      </c>
    </row>
    <row r="432" spans="1:5" ht="23.25" customHeight="1" thickBot="1">
      <c r="A432" s="49" t="s">
        <v>33</v>
      </c>
      <c r="B432" s="92">
        <f>B433+B434+B435+B436</f>
        <v>0</v>
      </c>
      <c r="C432" s="92">
        <f>C433+C434+C435+C436</f>
        <v>0</v>
      </c>
      <c r="D432" s="92">
        <f>D433+D434+D435+D436</f>
        <v>0</v>
      </c>
      <c r="E432" s="92">
        <f>E433+E434+E435+E436</f>
        <v>0</v>
      </c>
    </row>
    <row r="433" spans="1:5" ht="23.25" customHeight="1" thickBot="1">
      <c r="A433" s="48" t="s">
        <v>41</v>
      </c>
      <c r="B433" s="92"/>
      <c r="C433" s="92"/>
      <c r="D433" s="92"/>
      <c r="E433" s="92"/>
    </row>
    <row r="434" spans="1:5" ht="23.25" customHeight="1" thickBot="1">
      <c r="A434" s="48" t="s">
        <v>46</v>
      </c>
      <c r="B434" s="92"/>
      <c r="C434" s="92"/>
      <c r="D434" s="92"/>
      <c r="E434" s="92"/>
    </row>
    <row r="435" spans="1:5" ht="23.25" customHeight="1" thickBot="1">
      <c r="A435" s="48" t="s">
        <v>47</v>
      </c>
      <c r="B435" s="92"/>
      <c r="C435" s="92"/>
      <c r="D435" s="92"/>
      <c r="E435" s="92"/>
    </row>
    <row r="436" spans="1:5" ht="23.25" customHeight="1" thickBot="1">
      <c r="A436" s="48" t="s">
        <v>48</v>
      </c>
      <c r="B436" s="92"/>
      <c r="C436" s="92"/>
      <c r="D436" s="92"/>
      <c r="E436" s="92"/>
    </row>
    <row r="437" spans="1:5" ht="23.25" customHeight="1" thickBot="1">
      <c r="A437" s="49" t="s">
        <v>34</v>
      </c>
      <c r="B437" s="93">
        <f>B438+B439+B440+B441</f>
        <v>0</v>
      </c>
      <c r="C437" s="93">
        <f>C438+C439+C440+C441</f>
        <v>0</v>
      </c>
      <c r="D437" s="93">
        <v>5500</v>
      </c>
      <c r="E437" s="93">
        <v>0</v>
      </c>
    </row>
    <row r="438" spans="1:5" ht="23.25" customHeight="1" thickBot="1">
      <c r="A438" s="48" t="s">
        <v>41</v>
      </c>
      <c r="B438" s="93">
        <v>0</v>
      </c>
      <c r="C438" s="92">
        <v>0</v>
      </c>
      <c r="D438" s="92">
        <v>5500</v>
      </c>
      <c r="E438" s="93">
        <v>0</v>
      </c>
    </row>
    <row r="439" spans="1:5" ht="23.25" customHeight="1" thickBot="1">
      <c r="A439" s="48" t="s">
        <v>46</v>
      </c>
      <c r="B439" s="93"/>
      <c r="C439" s="92"/>
      <c r="D439" s="92"/>
      <c r="E439" s="92"/>
    </row>
    <row r="440" spans="1:5" ht="23.25" customHeight="1" thickBot="1">
      <c r="A440" s="48" t="s">
        <v>47</v>
      </c>
      <c r="B440" s="93"/>
      <c r="C440" s="92"/>
      <c r="D440" s="92"/>
      <c r="E440" s="92"/>
    </row>
    <row r="441" spans="1:5" ht="23.25" customHeight="1" thickBot="1">
      <c r="A441" s="48" t="s">
        <v>48</v>
      </c>
      <c r="B441" s="93"/>
      <c r="C441" s="92"/>
      <c r="D441" s="92"/>
      <c r="E441" s="92"/>
    </row>
    <row r="442" spans="1:5" ht="23.25" customHeight="1" thickBot="1">
      <c r="A442" s="54" t="s">
        <v>146</v>
      </c>
      <c r="B442" s="93">
        <f>B432+B437</f>
        <v>0</v>
      </c>
      <c r="C442" s="93">
        <f>C432+C437</f>
        <v>0</v>
      </c>
      <c r="D442" s="93">
        <f>D432+D437</f>
        <v>5500</v>
      </c>
      <c r="E442" s="93">
        <f>E432+E437</f>
        <v>0</v>
      </c>
    </row>
    <row r="443" spans="1:5" ht="39.75" customHeight="1" thickBot="1">
      <c r="A443" s="55" t="s">
        <v>87</v>
      </c>
      <c r="B443" s="64" t="s">
        <v>239</v>
      </c>
      <c r="C443" s="105" t="s">
        <v>43</v>
      </c>
      <c r="D443" s="93"/>
      <c r="E443" s="93"/>
    </row>
    <row r="444" spans="1:5" ht="48" customHeight="1" thickBot="1">
      <c r="A444" s="38" t="s">
        <v>9</v>
      </c>
      <c r="B444" s="633" t="s">
        <v>240</v>
      </c>
      <c r="C444" s="634"/>
      <c r="D444" s="634"/>
      <c r="E444" s="635"/>
    </row>
    <row r="445" spans="1:5" ht="23.25" customHeight="1" thickBot="1">
      <c r="A445" s="38" t="s">
        <v>14</v>
      </c>
      <c r="B445" s="636" t="s">
        <v>154</v>
      </c>
      <c r="C445" s="637"/>
      <c r="D445" s="637"/>
      <c r="E445" s="638"/>
    </row>
    <row r="446" spans="1:5" ht="23.25" customHeight="1">
      <c r="A446" s="628"/>
      <c r="B446" s="79">
        <v>2019</v>
      </c>
      <c r="C446" s="79">
        <v>2020</v>
      </c>
      <c r="D446" s="79">
        <v>2021</v>
      </c>
      <c r="E446" s="79">
        <v>2022</v>
      </c>
    </row>
    <row r="447" spans="1:5" ht="23.25" customHeight="1" thickBot="1">
      <c r="A447" s="629"/>
      <c r="B447" s="80" t="s">
        <v>5</v>
      </c>
      <c r="C447" s="80" t="s">
        <v>6</v>
      </c>
      <c r="D447" s="80" t="s">
        <v>6</v>
      </c>
      <c r="E447" s="80" t="s">
        <v>6</v>
      </c>
    </row>
    <row r="448" spans="1:5" ht="23.25" customHeight="1" thickBot="1">
      <c r="A448" s="38" t="s">
        <v>8</v>
      </c>
      <c r="B448" s="38"/>
      <c r="C448" s="272"/>
      <c r="D448" s="272">
        <v>2000</v>
      </c>
      <c r="E448" s="272"/>
    </row>
    <row r="449" spans="1:5" ht="23.25" customHeight="1" thickBot="1">
      <c r="A449" s="38" t="s">
        <v>15</v>
      </c>
      <c r="B449" s="257"/>
      <c r="C449" s="257"/>
      <c r="D449" s="257">
        <v>8000</v>
      </c>
      <c r="E449" s="257"/>
    </row>
    <row r="450" spans="1:5" ht="23.25" customHeight="1" thickBot="1">
      <c r="A450" s="38" t="s">
        <v>23</v>
      </c>
      <c r="B450" s="257" t="e">
        <f>B449/B448</f>
        <v>#DIV/0!</v>
      </c>
      <c r="C450" s="257" t="e">
        <f>C449/C448</f>
        <v>#DIV/0!</v>
      </c>
      <c r="D450" s="257">
        <f>D449/D448</f>
        <v>4</v>
      </c>
      <c r="E450" s="257" t="e">
        <f>E449/E448</f>
        <v>#DIV/0!</v>
      </c>
    </row>
    <row r="451" spans="1:5" ht="23.25" customHeight="1" thickBot="1">
      <c r="A451" s="38" t="s">
        <v>16</v>
      </c>
      <c r="B451" s="272" t="s">
        <v>22</v>
      </c>
      <c r="C451" s="91" t="e">
        <f t="shared" ref="C451:E453" si="26">C448/B448-1</f>
        <v>#DIV/0!</v>
      </c>
      <c r="D451" s="91" t="e">
        <f t="shared" si="26"/>
        <v>#DIV/0!</v>
      </c>
      <c r="E451" s="257" t="e">
        <f>E450/E449</f>
        <v>#DIV/0!</v>
      </c>
    </row>
    <row r="452" spans="1:5" ht="23.25" customHeight="1" thickBot="1">
      <c r="A452" s="38" t="s">
        <v>17</v>
      </c>
      <c r="B452" s="272" t="s">
        <v>22</v>
      </c>
      <c r="C452" s="91" t="e">
        <f t="shared" si="26"/>
        <v>#DIV/0!</v>
      </c>
      <c r="D452" s="91" t="e">
        <f t="shared" si="26"/>
        <v>#DIV/0!</v>
      </c>
      <c r="E452" s="257" t="e">
        <f>E451/E450</f>
        <v>#DIV/0!</v>
      </c>
    </row>
    <row r="453" spans="1:5" ht="23.25" customHeight="1" thickBot="1">
      <c r="A453" s="38" t="s">
        <v>18</v>
      </c>
      <c r="B453" s="272" t="s">
        <v>22</v>
      </c>
      <c r="C453" s="91" t="e">
        <f t="shared" si="26"/>
        <v>#DIV/0!</v>
      </c>
      <c r="D453" s="91" t="e">
        <f t="shared" si="26"/>
        <v>#DIV/0!</v>
      </c>
      <c r="E453" s="91" t="e">
        <f t="shared" si="26"/>
        <v>#DIV/0!</v>
      </c>
    </row>
    <row r="454" spans="1:5" ht="23.25" customHeight="1" thickBot="1">
      <c r="A454" s="625" t="s">
        <v>238</v>
      </c>
      <c r="B454" s="626"/>
      <c r="C454" s="626"/>
      <c r="D454" s="626"/>
      <c r="E454" s="627"/>
    </row>
    <row r="455" spans="1:5" ht="23.25" customHeight="1">
      <c r="A455" s="628"/>
      <c r="B455" s="79">
        <v>2019</v>
      </c>
      <c r="C455" s="79">
        <v>2020</v>
      </c>
      <c r="D455" s="79">
        <v>2021</v>
      </c>
      <c r="E455" s="79">
        <v>2022</v>
      </c>
    </row>
    <row r="456" spans="1:5" ht="23.25" customHeight="1" thickBot="1">
      <c r="A456" s="629"/>
      <c r="B456" s="80" t="s">
        <v>5</v>
      </c>
      <c r="C456" s="80" t="s">
        <v>6</v>
      </c>
      <c r="D456" s="80" t="s">
        <v>6</v>
      </c>
      <c r="E456" s="80" t="s">
        <v>6</v>
      </c>
    </row>
    <row r="457" spans="1:5" ht="23.25" customHeight="1" thickBot="1">
      <c r="A457" s="49" t="s">
        <v>33</v>
      </c>
      <c r="B457" s="92">
        <f>B458+B459+B460+B461</f>
        <v>0</v>
      </c>
      <c r="C457" s="92">
        <f>C458+C459+C460+C461</f>
        <v>0</v>
      </c>
      <c r="D457" s="92">
        <f>D458+D459+D460+D461</f>
        <v>0</v>
      </c>
      <c r="E457" s="92">
        <f>E458+E459+E460+E461</f>
        <v>0</v>
      </c>
    </row>
    <row r="458" spans="1:5" ht="23.25" customHeight="1" thickBot="1">
      <c r="A458" s="48" t="s">
        <v>41</v>
      </c>
      <c r="B458" s="92"/>
      <c r="C458" s="92"/>
      <c r="D458" s="92"/>
      <c r="E458" s="92"/>
    </row>
    <row r="459" spans="1:5" ht="23.25" customHeight="1" thickBot="1">
      <c r="A459" s="48" t="s">
        <v>46</v>
      </c>
      <c r="B459" s="92"/>
      <c r="C459" s="92"/>
      <c r="D459" s="92"/>
      <c r="E459" s="92"/>
    </row>
    <row r="460" spans="1:5" ht="23.25" customHeight="1" thickBot="1">
      <c r="A460" s="48" t="s">
        <v>47</v>
      </c>
      <c r="B460" s="92"/>
      <c r="C460" s="92"/>
      <c r="D460" s="92"/>
      <c r="E460" s="92"/>
    </row>
    <row r="461" spans="1:5" ht="23.25" customHeight="1" thickBot="1">
      <c r="A461" s="48" t="s">
        <v>48</v>
      </c>
      <c r="B461" s="92"/>
      <c r="C461" s="92"/>
      <c r="D461" s="92"/>
      <c r="E461" s="92"/>
    </row>
    <row r="462" spans="1:5" ht="23.25" customHeight="1" thickBot="1">
      <c r="A462" s="49" t="s">
        <v>34</v>
      </c>
      <c r="B462" s="93">
        <f>B463+B464+B465+B466</f>
        <v>0</v>
      </c>
      <c r="C462" s="93">
        <f>C463+C464+C465+C466</f>
        <v>0</v>
      </c>
      <c r="D462" s="93">
        <v>8000</v>
      </c>
      <c r="E462" s="93">
        <f>E463+E464+E465+E466</f>
        <v>0</v>
      </c>
    </row>
    <row r="463" spans="1:5" ht="23.25" customHeight="1" thickBot="1">
      <c r="A463" s="48" t="s">
        <v>41</v>
      </c>
      <c r="B463" s="93"/>
      <c r="C463" s="92"/>
      <c r="D463" s="92">
        <v>8000</v>
      </c>
      <c r="E463" s="93"/>
    </row>
    <row r="464" spans="1:5" ht="23.25" customHeight="1" thickBot="1">
      <c r="A464" s="48" t="s">
        <v>46</v>
      </c>
      <c r="B464" s="93"/>
      <c r="C464" s="92"/>
      <c r="D464" s="92"/>
      <c r="E464" s="92"/>
    </row>
    <row r="465" spans="1:5" ht="23.25" customHeight="1" thickBot="1">
      <c r="A465" s="48" t="s">
        <v>47</v>
      </c>
      <c r="B465" s="93"/>
      <c r="C465" s="92"/>
      <c r="D465" s="92"/>
      <c r="E465" s="92"/>
    </row>
    <row r="466" spans="1:5" ht="23.25" customHeight="1" thickBot="1">
      <c r="A466" s="48" t="s">
        <v>48</v>
      </c>
      <c r="B466" s="93"/>
      <c r="C466" s="92"/>
      <c r="D466" s="92"/>
      <c r="E466" s="92"/>
    </row>
    <row r="467" spans="1:5" ht="23.25" customHeight="1" thickBot="1">
      <c r="A467" s="54" t="s">
        <v>145</v>
      </c>
      <c r="B467" s="93">
        <f>B457+B462</f>
        <v>0</v>
      </c>
      <c r="C467" s="93">
        <f>C457+C462</f>
        <v>0</v>
      </c>
      <c r="D467" s="93">
        <f>D457+D462</f>
        <v>8000</v>
      </c>
      <c r="E467" s="93">
        <f>E457+E462</f>
        <v>0</v>
      </c>
    </row>
    <row r="468" spans="1:5" ht="42" customHeight="1" thickBot="1">
      <c r="A468" s="55" t="s">
        <v>101</v>
      </c>
      <c r="B468" s="65" t="s">
        <v>148</v>
      </c>
      <c r="C468" s="105" t="s">
        <v>43</v>
      </c>
      <c r="D468" s="93"/>
      <c r="E468" s="93"/>
    </row>
    <row r="469" spans="1:5" ht="60.75" customHeight="1" thickBot="1">
      <c r="A469" s="38" t="s">
        <v>9</v>
      </c>
      <c r="B469" s="633" t="s">
        <v>241</v>
      </c>
      <c r="C469" s="634"/>
      <c r="D469" s="634"/>
      <c r="E469" s="635"/>
    </row>
    <row r="470" spans="1:5" ht="23.25" customHeight="1" thickBot="1">
      <c r="A470" s="38" t="s">
        <v>14</v>
      </c>
      <c r="B470" s="636" t="s">
        <v>90</v>
      </c>
      <c r="C470" s="637"/>
      <c r="D470" s="637"/>
      <c r="E470" s="638"/>
    </row>
    <row r="471" spans="1:5" ht="23.25" customHeight="1">
      <c r="A471" s="628"/>
      <c r="B471" s="79">
        <v>2019</v>
      </c>
      <c r="C471" s="79">
        <v>2020</v>
      </c>
      <c r="D471" s="79">
        <v>2021</v>
      </c>
      <c r="E471" s="79">
        <v>2022</v>
      </c>
    </row>
    <row r="472" spans="1:5" ht="23.25" customHeight="1" thickBot="1">
      <c r="A472" s="629"/>
      <c r="B472" s="80" t="s">
        <v>5</v>
      </c>
      <c r="C472" s="80" t="s">
        <v>6</v>
      </c>
      <c r="D472" s="80" t="s">
        <v>6</v>
      </c>
      <c r="E472" s="80" t="s">
        <v>6</v>
      </c>
    </row>
    <row r="473" spans="1:5" ht="23.25" customHeight="1" thickBot="1">
      <c r="A473" s="38" t="s">
        <v>8</v>
      </c>
      <c r="B473" s="38"/>
      <c r="C473" s="272"/>
      <c r="D473" s="272">
        <v>1500</v>
      </c>
      <c r="E473" s="272"/>
    </row>
    <row r="474" spans="1:5" ht="23.25" customHeight="1" thickBot="1">
      <c r="A474" s="38" t="s">
        <v>15</v>
      </c>
      <c r="B474" s="257"/>
      <c r="C474" s="257"/>
      <c r="D474" s="257">
        <v>22000</v>
      </c>
      <c r="E474" s="257"/>
    </row>
    <row r="475" spans="1:5" ht="23.25" customHeight="1" thickBot="1">
      <c r="A475" s="38" t="s">
        <v>23</v>
      </c>
      <c r="B475" s="257" t="e">
        <f>B474/B473</f>
        <v>#DIV/0!</v>
      </c>
      <c r="C475" s="257" t="e">
        <f>C474/C473</f>
        <v>#DIV/0!</v>
      </c>
      <c r="D475" s="257">
        <f>D474/D473</f>
        <v>14.666666666666666</v>
      </c>
      <c r="E475" s="257" t="e">
        <f>E474/E473</f>
        <v>#DIV/0!</v>
      </c>
    </row>
    <row r="476" spans="1:5" ht="23.25" customHeight="1" thickBot="1">
      <c r="A476" s="38" t="s">
        <v>16</v>
      </c>
      <c r="B476" s="272" t="s">
        <v>22</v>
      </c>
      <c r="C476" s="91" t="e">
        <f t="shared" ref="C476:E478" si="27">C473/B473-1</f>
        <v>#DIV/0!</v>
      </c>
      <c r="D476" s="91" t="e">
        <f t="shared" si="27"/>
        <v>#DIV/0!</v>
      </c>
      <c r="E476" s="257" t="e">
        <f>E475/E474</f>
        <v>#DIV/0!</v>
      </c>
    </row>
    <row r="477" spans="1:5" ht="23.25" customHeight="1" thickBot="1">
      <c r="A477" s="38" t="s">
        <v>17</v>
      </c>
      <c r="B477" s="272" t="s">
        <v>22</v>
      </c>
      <c r="C477" s="91" t="e">
        <f t="shared" si="27"/>
        <v>#DIV/0!</v>
      </c>
      <c r="D477" s="91" t="e">
        <f t="shared" si="27"/>
        <v>#DIV/0!</v>
      </c>
      <c r="E477" s="257" t="e">
        <f>E476/E475</f>
        <v>#DIV/0!</v>
      </c>
    </row>
    <row r="478" spans="1:5" ht="23.25" customHeight="1" thickBot="1">
      <c r="A478" s="38" t="s">
        <v>18</v>
      </c>
      <c r="B478" s="272" t="s">
        <v>22</v>
      </c>
      <c r="C478" s="91" t="e">
        <f t="shared" si="27"/>
        <v>#DIV/0!</v>
      </c>
      <c r="D478" s="91" t="e">
        <f t="shared" si="27"/>
        <v>#DIV/0!</v>
      </c>
      <c r="E478" s="91" t="e">
        <f t="shared" si="27"/>
        <v>#DIV/0!</v>
      </c>
    </row>
    <row r="479" spans="1:5" ht="23.25" customHeight="1" thickBot="1">
      <c r="A479" s="625" t="s">
        <v>559</v>
      </c>
      <c r="B479" s="626"/>
      <c r="C479" s="626"/>
      <c r="D479" s="626"/>
      <c r="E479" s="627"/>
    </row>
    <row r="480" spans="1:5" ht="23.25" customHeight="1">
      <c r="A480" s="628"/>
      <c r="B480" s="79">
        <v>2019</v>
      </c>
      <c r="C480" s="79">
        <v>2020</v>
      </c>
      <c r="D480" s="79">
        <v>2021</v>
      </c>
      <c r="E480" s="79">
        <v>2022</v>
      </c>
    </row>
    <row r="481" spans="1:5" ht="23.25" customHeight="1" thickBot="1">
      <c r="A481" s="629"/>
      <c r="B481" s="80" t="s">
        <v>5</v>
      </c>
      <c r="C481" s="80" t="s">
        <v>6</v>
      </c>
      <c r="D481" s="80" t="s">
        <v>6</v>
      </c>
      <c r="E481" s="80" t="s">
        <v>6</v>
      </c>
    </row>
    <row r="482" spans="1:5" ht="23.25" customHeight="1" thickBot="1">
      <c r="A482" s="49" t="s">
        <v>33</v>
      </c>
      <c r="B482" s="92">
        <f>B483+B484+B485+B486</f>
        <v>0</v>
      </c>
      <c r="C482" s="92">
        <f>C483+C484+C485+C486</f>
        <v>0</v>
      </c>
      <c r="D482" s="92">
        <f>D483+D484+D485+D486</f>
        <v>0</v>
      </c>
      <c r="E482" s="92">
        <f>E483+E484+E485+E486</f>
        <v>0</v>
      </c>
    </row>
    <row r="483" spans="1:5" ht="23.25" customHeight="1" thickBot="1">
      <c r="A483" s="48" t="s">
        <v>41</v>
      </c>
      <c r="B483" s="92"/>
      <c r="C483" s="92"/>
      <c r="D483" s="92"/>
      <c r="E483" s="92"/>
    </row>
    <row r="484" spans="1:5" ht="23.25" customHeight="1" thickBot="1">
      <c r="A484" s="48" t="s">
        <v>46</v>
      </c>
      <c r="B484" s="92"/>
      <c r="C484" s="92"/>
      <c r="D484" s="92"/>
      <c r="E484" s="92"/>
    </row>
    <row r="485" spans="1:5" ht="23.25" customHeight="1" thickBot="1">
      <c r="A485" s="48" t="s">
        <v>47</v>
      </c>
      <c r="B485" s="92"/>
      <c r="C485" s="92"/>
      <c r="D485" s="92"/>
      <c r="E485" s="92"/>
    </row>
    <row r="486" spans="1:5" ht="23.25" customHeight="1" thickBot="1">
      <c r="A486" s="48" t="s">
        <v>48</v>
      </c>
      <c r="B486" s="92"/>
      <c r="C486" s="92"/>
      <c r="D486" s="92"/>
      <c r="E486" s="92"/>
    </row>
    <row r="487" spans="1:5" ht="23.25" customHeight="1" thickBot="1">
      <c r="A487" s="49" t="s">
        <v>34</v>
      </c>
      <c r="B487" s="93">
        <f>B488+B489+B490+B491</f>
        <v>0</v>
      </c>
      <c r="C487" s="93">
        <f>C488+C489+C490+C491</f>
        <v>0</v>
      </c>
      <c r="D487" s="93">
        <v>22000</v>
      </c>
      <c r="E487" s="93">
        <v>0</v>
      </c>
    </row>
    <row r="488" spans="1:5" ht="23.25" customHeight="1" thickBot="1">
      <c r="A488" s="48" t="s">
        <v>41</v>
      </c>
      <c r="B488" s="93">
        <v>0</v>
      </c>
      <c r="C488" s="92">
        <v>0</v>
      </c>
      <c r="D488" s="92">
        <v>22000</v>
      </c>
      <c r="E488" s="93">
        <v>0</v>
      </c>
    </row>
    <row r="489" spans="1:5" ht="23.25" customHeight="1" thickBot="1">
      <c r="A489" s="48" t="s">
        <v>46</v>
      </c>
      <c r="B489" s="93"/>
      <c r="C489" s="92"/>
      <c r="D489" s="92"/>
      <c r="E489" s="92"/>
    </row>
    <row r="490" spans="1:5" ht="23.25" customHeight="1" thickBot="1">
      <c r="A490" s="48" t="s">
        <v>47</v>
      </c>
      <c r="B490" s="93"/>
      <c r="C490" s="92"/>
      <c r="D490" s="92"/>
      <c r="E490" s="92"/>
    </row>
    <row r="491" spans="1:5" ht="23.25" customHeight="1" thickBot="1">
      <c r="A491" s="48" t="s">
        <v>48</v>
      </c>
      <c r="B491" s="93"/>
      <c r="C491" s="92"/>
      <c r="D491" s="92"/>
      <c r="E491" s="92"/>
    </row>
    <row r="492" spans="1:5" ht="23.25" customHeight="1" thickBot="1">
      <c r="A492" s="54" t="s">
        <v>143</v>
      </c>
      <c r="B492" s="93">
        <f>B482+B487</f>
        <v>0</v>
      </c>
      <c r="C492" s="93">
        <f>C482+C487</f>
        <v>0</v>
      </c>
      <c r="D492" s="93">
        <f>D482+D487</f>
        <v>22000</v>
      </c>
      <c r="E492" s="93">
        <f>E482+E487</f>
        <v>0</v>
      </c>
    </row>
    <row r="493" spans="1:5" ht="73.5" customHeight="1" thickBot="1">
      <c r="A493" s="55" t="s">
        <v>99</v>
      </c>
      <c r="B493" s="65" t="s">
        <v>243</v>
      </c>
      <c r="C493" s="105" t="s">
        <v>43</v>
      </c>
      <c r="D493" s="93"/>
      <c r="E493" s="93"/>
    </row>
    <row r="494" spans="1:5" ht="39.75" customHeight="1" thickBot="1">
      <c r="A494" s="38" t="s">
        <v>9</v>
      </c>
      <c r="B494" s="633" t="s">
        <v>244</v>
      </c>
      <c r="C494" s="634"/>
      <c r="D494" s="634"/>
      <c r="E494" s="635"/>
    </row>
    <row r="495" spans="1:5" ht="23.25" customHeight="1" thickBot="1">
      <c r="A495" s="38" t="s">
        <v>14</v>
      </c>
      <c r="B495" s="636" t="s">
        <v>220</v>
      </c>
      <c r="C495" s="637"/>
      <c r="D495" s="637"/>
      <c r="E495" s="638"/>
    </row>
    <row r="496" spans="1:5" ht="23.25" customHeight="1">
      <c r="A496" s="628"/>
      <c r="B496" s="79">
        <v>2019</v>
      </c>
      <c r="C496" s="79">
        <v>2020</v>
      </c>
      <c r="D496" s="79">
        <v>2021</v>
      </c>
      <c r="E496" s="79">
        <v>2022</v>
      </c>
    </row>
    <row r="497" spans="1:5" ht="23.25" customHeight="1" thickBot="1">
      <c r="A497" s="629"/>
      <c r="B497" s="80" t="s">
        <v>5</v>
      </c>
      <c r="C497" s="80" t="s">
        <v>6</v>
      </c>
      <c r="D497" s="80" t="s">
        <v>6</v>
      </c>
      <c r="E497" s="80" t="s">
        <v>6</v>
      </c>
    </row>
    <row r="498" spans="1:5" ht="23.25" customHeight="1" thickBot="1">
      <c r="A498" s="38" t="s">
        <v>8</v>
      </c>
      <c r="B498" s="38"/>
      <c r="C498" s="272"/>
      <c r="D498" s="272">
        <v>520</v>
      </c>
      <c r="E498" s="272"/>
    </row>
    <row r="499" spans="1:5" ht="23.25" customHeight="1" thickBot="1">
      <c r="A499" s="38" t="s">
        <v>15</v>
      </c>
      <c r="B499" s="257"/>
      <c r="C499" s="257"/>
      <c r="D499" s="257">
        <v>35000</v>
      </c>
      <c r="E499" s="257"/>
    </row>
    <row r="500" spans="1:5" ht="23.25" customHeight="1" thickBot="1">
      <c r="A500" s="38" t="s">
        <v>23</v>
      </c>
      <c r="B500" s="257" t="e">
        <f>B499/B498</f>
        <v>#DIV/0!</v>
      </c>
      <c r="C500" s="257" t="e">
        <f>C499/C498</f>
        <v>#DIV/0!</v>
      </c>
      <c r="D500" s="257">
        <f>D499/D498</f>
        <v>67.307692307692307</v>
      </c>
      <c r="E500" s="257" t="e">
        <f>E499/E498</f>
        <v>#DIV/0!</v>
      </c>
    </row>
    <row r="501" spans="1:5" ht="23.25" customHeight="1" thickBot="1">
      <c r="A501" s="38" t="s">
        <v>16</v>
      </c>
      <c r="B501" s="272" t="s">
        <v>22</v>
      </c>
      <c r="C501" s="91" t="e">
        <f t="shared" ref="C501:E503" si="28">C498/B498-1</f>
        <v>#DIV/0!</v>
      </c>
      <c r="D501" s="91" t="e">
        <f t="shared" si="28"/>
        <v>#DIV/0!</v>
      </c>
      <c r="E501" s="257" t="e">
        <f>E500/E499</f>
        <v>#DIV/0!</v>
      </c>
    </row>
    <row r="502" spans="1:5" ht="23.25" customHeight="1" thickBot="1">
      <c r="A502" s="38" t="s">
        <v>17</v>
      </c>
      <c r="B502" s="272" t="s">
        <v>22</v>
      </c>
      <c r="C502" s="91" t="e">
        <f t="shared" si="28"/>
        <v>#DIV/0!</v>
      </c>
      <c r="D502" s="91" t="e">
        <f t="shared" si="28"/>
        <v>#DIV/0!</v>
      </c>
      <c r="E502" s="257" t="e">
        <f>E501/E500</f>
        <v>#DIV/0!</v>
      </c>
    </row>
    <row r="503" spans="1:5" ht="23.25" customHeight="1" thickBot="1">
      <c r="A503" s="38" t="s">
        <v>18</v>
      </c>
      <c r="B503" s="272" t="s">
        <v>22</v>
      </c>
      <c r="C503" s="91" t="e">
        <f t="shared" si="28"/>
        <v>#DIV/0!</v>
      </c>
      <c r="D503" s="91" t="e">
        <f t="shared" si="28"/>
        <v>#DIV/0!</v>
      </c>
      <c r="E503" s="91" t="e">
        <f t="shared" si="28"/>
        <v>#DIV/0!</v>
      </c>
    </row>
    <row r="504" spans="1:5" ht="23.25" customHeight="1" thickBot="1">
      <c r="A504" s="625" t="s">
        <v>242</v>
      </c>
      <c r="B504" s="626"/>
      <c r="C504" s="626"/>
      <c r="D504" s="626"/>
      <c r="E504" s="627"/>
    </row>
    <row r="505" spans="1:5" ht="23.25" customHeight="1">
      <c r="A505" s="628"/>
      <c r="B505" s="79">
        <v>2019</v>
      </c>
      <c r="C505" s="79">
        <v>2020</v>
      </c>
      <c r="D505" s="79">
        <v>2021</v>
      </c>
      <c r="E505" s="79">
        <v>2022</v>
      </c>
    </row>
    <row r="506" spans="1:5" ht="23.25" customHeight="1" thickBot="1">
      <c r="A506" s="629"/>
      <c r="B506" s="80" t="s">
        <v>5</v>
      </c>
      <c r="C506" s="80" t="s">
        <v>6</v>
      </c>
      <c r="D506" s="80" t="s">
        <v>6</v>
      </c>
      <c r="E506" s="80" t="s">
        <v>6</v>
      </c>
    </row>
    <row r="507" spans="1:5" ht="23.25" customHeight="1" thickBot="1">
      <c r="A507" s="49" t="s">
        <v>33</v>
      </c>
      <c r="B507" s="92">
        <f>B508+B509+B510+B511</f>
        <v>0</v>
      </c>
      <c r="C507" s="92">
        <f>C508+C509+C510+C511</f>
        <v>0</v>
      </c>
      <c r="D507" s="92">
        <f>D508+D509+D510+D511</f>
        <v>0</v>
      </c>
      <c r="E507" s="92">
        <f>E508+E509+E510+E511</f>
        <v>0</v>
      </c>
    </row>
    <row r="508" spans="1:5" ht="23.25" customHeight="1" thickBot="1">
      <c r="A508" s="48" t="s">
        <v>41</v>
      </c>
      <c r="B508" s="92"/>
      <c r="C508" s="92"/>
      <c r="D508" s="92"/>
      <c r="E508" s="92"/>
    </row>
    <row r="509" spans="1:5" ht="23.25" customHeight="1" thickBot="1">
      <c r="A509" s="48" t="s">
        <v>46</v>
      </c>
      <c r="B509" s="92"/>
      <c r="C509" s="92"/>
      <c r="D509" s="92"/>
      <c r="E509" s="92"/>
    </row>
    <row r="510" spans="1:5" ht="23.25" customHeight="1" thickBot="1">
      <c r="A510" s="48" t="s">
        <v>47</v>
      </c>
      <c r="B510" s="92"/>
      <c r="C510" s="92"/>
      <c r="D510" s="92"/>
      <c r="E510" s="92"/>
    </row>
    <row r="511" spans="1:5" ht="23.25" customHeight="1" thickBot="1">
      <c r="A511" s="48" t="s">
        <v>48</v>
      </c>
      <c r="B511" s="92"/>
      <c r="C511" s="92"/>
      <c r="D511" s="92"/>
      <c r="E511" s="92"/>
    </row>
    <row r="512" spans="1:5" ht="23.25" customHeight="1" thickBot="1">
      <c r="A512" s="49" t="s">
        <v>34</v>
      </c>
      <c r="B512" s="93">
        <f>B513+B514+B515+B516</f>
        <v>0</v>
      </c>
      <c r="C512" s="93">
        <f>C513+C514+C515+C516</f>
        <v>0</v>
      </c>
      <c r="D512" s="93">
        <v>35000</v>
      </c>
      <c r="E512" s="93">
        <v>0</v>
      </c>
    </row>
    <row r="513" spans="1:5" ht="23.25" customHeight="1" thickBot="1">
      <c r="A513" s="48" t="s">
        <v>41</v>
      </c>
      <c r="B513" s="93">
        <v>0</v>
      </c>
      <c r="C513" s="92">
        <v>0</v>
      </c>
      <c r="D513" s="92">
        <v>35000</v>
      </c>
      <c r="E513" s="93">
        <v>0</v>
      </c>
    </row>
    <row r="514" spans="1:5" ht="23.25" customHeight="1" thickBot="1">
      <c r="A514" s="48" t="s">
        <v>46</v>
      </c>
      <c r="B514" s="93"/>
      <c r="C514" s="92"/>
      <c r="D514" s="92"/>
      <c r="E514" s="92"/>
    </row>
    <row r="515" spans="1:5" ht="23.25" customHeight="1" thickBot="1">
      <c r="A515" s="48" t="s">
        <v>47</v>
      </c>
      <c r="B515" s="93"/>
      <c r="C515" s="92"/>
      <c r="D515" s="92"/>
      <c r="E515" s="92"/>
    </row>
    <row r="516" spans="1:5" ht="23.25" customHeight="1" thickBot="1">
      <c r="A516" s="48" t="s">
        <v>48</v>
      </c>
      <c r="B516" s="93"/>
      <c r="C516" s="92"/>
      <c r="D516" s="92"/>
      <c r="E516" s="92"/>
    </row>
    <row r="517" spans="1:5" ht="23.25" customHeight="1" thickBot="1">
      <c r="A517" s="54" t="s">
        <v>492</v>
      </c>
      <c r="B517" s="93">
        <f>B507+B512</f>
        <v>0</v>
      </c>
      <c r="C517" s="93">
        <f>C507+C512</f>
        <v>0</v>
      </c>
      <c r="D517" s="251">
        <f>D507+D512</f>
        <v>35000</v>
      </c>
      <c r="E517" s="93">
        <f>E507+E512</f>
        <v>0</v>
      </c>
    </row>
    <row r="518" spans="1:5" ht="49.5" customHeight="1" thickBot="1">
      <c r="A518" s="55" t="s">
        <v>382</v>
      </c>
      <c r="B518" s="65" t="s">
        <v>245</v>
      </c>
      <c r="C518" s="283" t="s">
        <v>43</v>
      </c>
      <c r="D518" s="93"/>
      <c r="E518" s="93"/>
    </row>
    <row r="519" spans="1:5" ht="30" customHeight="1" thickBot="1">
      <c r="A519" s="38" t="s">
        <v>9</v>
      </c>
      <c r="B519" s="633" t="s">
        <v>246</v>
      </c>
      <c r="C519" s="634"/>
      <c r="D519" s="634"/>
      <c r="E519" s="635"/>
    </row>
    <row r="520" spans="1:5" ht="23.25" customHeight="1" thickBot="1">
      <c r="A520" s="38" t="s">
        <v>14</v>
      </c>
      <c r="B520" s="636" t="s">
        <v>220</v>
      </c>
      <c r="C520" s="637"/>
      <c r="D520" s="637"/>
      <c r="E520" s="638"/>
    </row>
    <row r="521" spans="1:5" ht="23.25" customHeight="1">
      <c r="A521" s="628"/>
      <c r="B521" s="79">
        <v>2019</v>
      </c>
      <c r="C521" s="79">
        <v>2020</v>
      </c>
      <c r="D521" s="79">
        <v>2021</v>
      </c>
      <c r="E521" s="79">
        <v>2022</v>
      </c>
    </row>
    <row r="522" spans="1:5" ht="23.25" customHeight="1" thickBot="1">
      <c r="A522" s="629"/>
      <c r="B522" s="80" t="s">
        <v>5</v>
      </c>
      <c r="C522" s="80" t="s">
        <v>6</v>
      </c>
      <c r="D522" s="80" t="s">
        <v>6</v>
      </c>
      <c r="E522" s="80" t="s">
        <v>6</v>
      </c>
    </row>
    <row r="523" spans="1:5" ht="23.25" customHeight="1" thickBot="1">
      <c r="A523" s="38" t="s">
        <v>8</v>
      </c>
      <c r="B523" s="38"/>
      <c r="C523" s="272"/>
      <c r="D523" s="38"/>
      <c r="E523" s="272">
        <v>960</v>
      </c>
    </row>
    <row r="524" spans="1:5" ht="23.25" customHeight="1" thickBot="1">
      <c r="A524" s="38" t="s">
        <v>15</v>
      </c>
      <c r="B524" s="257"/>
      <c r="C524" s="257"/>
      <c r="D524" s="257"/>
      <c r="E524" s="257">
        <v>38000</v>
      </c>
    </row>
    <row r="525" spans="1:5" ht="23.25" customHeight="1" thickBot="1">
      <c r="A525" s="38" t="s">
        <v>23</v>
      </c>
      <c r="B525" s="257" t="e">
        <f>B524/B523</f>
        <v>#DIV/0!</v>
      </c>
      <c r="C525" s="257" t="e">
        <f>C524/C523</f>
        <v>#DIV/0!</v>
      </c>
      <c r="D525" s="257" t="e">
        <f>D524/D523</f>
        <v>#DIV/0!</v>
      </c>
      <c r="E525" s="257">
        <f>E524/E523</f>
        <v>39.583333333333336</v>
      </c>
    </row>
    <row r="526" spans="1:5" ht="23.25" customHeight="1" thickBot="1">
      <c r="A526" s="38" t="s">
        <v>16</v>
      </c>
      <c r="B526" s="272" t="s">
        <v>22</v>
      </c>
      <c r="C526" s="91" t="e">
        <f t="shared" ref="C526:E528" si="29">C523/B523-1</f>
        <v>#DIV/0!</v>
      </c>
      <c r="D526" s="91" t="e">
        <f t="shared" si="29"/>
        <v>#DIV/0!</v>
      </c>
      <c r="E526" s="91" t="e">
        <f t="shared" si="29"/>
        <v>#DIV/0!</v>
      </c>
    </row>
    <row r="527" spans="1:5" ht="23.25" customHeight="1" thickBot="1">
      <c r="A527" s="38" t="s">
        <v>17</v>
      </c>
      <c r="B527" s="272" t="s">
        <v>22</v>
      </c>
      <c r="C527" s="91" t="e">
        <f t="shared" si="29"/>
        <v>#DIV/0!</v>
      </c>
      <c r="D527" s="91" t="e">
        <f t="shared" si="29"/>
        <v>#DIV/0!</v>
      </c>
      <c r="E527" s="91" t="e">
        <f t="shared" si="29"/>
        <v>#DIV/0!</v>
      </c>
    </row>
    <row r="528" spans="1:5" ht="23.25" customHeight="1" thickBot="1">
      <c r="A528" s="38" t="s">
        <v>18</v>
      </c>
      <c r="B528" s="272" t="s">
        <v>22</v>
      </c>
      <c r="C528" s="91" t="e">
        <f t="shared" si="29"/>
        <v>#DIV/0!</v>
      </c>
      <c r="D528" s="91" t="e">
        <f t="shared" si="29"/>
        <v>#DIV/0!</v>
      </c>
      <c r="E528" s="91" t="e">
        <f t="shared" si="29"/>
        <v>#DIV/0!</v>
      </c>
    </row>
    <row r="529" spans="1:5" ht="23.25" customHeight="1" thickBot="1">
      <c r="A529" s="625" t="s">
        <v>493</v>
      </c>
      <c r="B529" s="626"/>
      <c r="C529" s="626"/>
      <c r="D529" s="626"/>
      <c r="E529" s="627"/>
    </row>
    <row r="530" spans="1:5" ht="23.25" customHeight="1">
      <c r="A530" s="628"/>
      <c r="B530" s="79">
        <v>2019</v>
      </c>
      <c r="C530" s="79">
        <v>2020</v>
      </c>
      <c r="D530" s="79">
        <v>2021</v>
      </c>
      <c r="E530" s="79">
        <v>2022</v>
      </c>
    </row>
    <row r="531" spans="1:5" ht="23.25" customHeight="1" thickBot="1">
      <c r="A531" s="629"/>
      <c r="B531" s="80" t="s">
        <v>5</v>
      </c>
      <c r="C531" s="80" t="s">
        <v>6</v>
      </c>
      <c r="D531" s="80" t="s">
        <v>6</v>
      </c>
      <c r="E531" s="80" t="s">
        <v>6</v>
      </c>
    </row>
    <row r="532" spans="1:5" ht="23.25" customHeight="1" thickBot="1">
      <c r="A532" s="49" t="s">
        <v>33</v>
      </c>
      <c r="B532" s="92">
        <f>B533+B534+B535+B536</f>
        <v>0</v>
      </c>
      <c r="C532" s="92">
        <f>C533+C534+C535+C536</f>
        <v>0</v>
      </c>
      <c r="D532" s="92">
        <f>D533+D534+D535+D536</f>
        <v>0</v>
      </c>
      <c r="E532" s="92">
        <f>E533+E534+E535+E536</f>
        <v>0</v>
      </c>
    </row>
    <row r="533" spans="1:5" ht="23.25" customHeight="1" thickBot="1">
      <c r="A533" s="48" t="s">
        <v>41</v>
      </c>
      <c r="B533" s="92"/>
      <c r="C533" s="92"/>
      <c r="D533" s="92"/>
      <c r="E533" s="92"/>
    </row>
    <row r="534" spans="1:5" ht="23.25" customHeight="1" thickBot="1">
      <c r="A534" s="48" t="s">
        <v>46</v>
      </c>
      <c r="B534" s="92"/>
      <c r="C534" s="92"/>
      <c r="D534" s="92"/>
      <c r="E534" s="92"/>
    </row>
    <row r="535" spans="1:5" ht="23.25" customHeight="1" thickBot="1">
      <c r="A535" s="48" t="s">
        <v>47</v>
      </c>
      <c r="B535" s="92"/>
      <c r="C535" s="92"/>
      <c r="D535" s="92"/>
      <c r="E535" s="92"/>
    </row>
    <row r="536" spans="1:5" ht="23.25" customHeight="1" thickBot="1">
      <c r="A536" s="48" t="s">
        <v>48</v>
      </c>
      <c r="B536" s="92"/>
      <c r="C536" s="92"/>
      <c r="D536" s="92"/>
      <c r="E536" s="92"/>
    </row>
    <row r="537" spans="1:5" ht="23.25" customHeight="1" thickBot="1">
      <c r="A537" s="49" t="s">
        <v>34</v>
      </c>
      <c r="B537" s="93">
        <f>B538+B539+B540+B541</f>
        <v>0</v>
      </c>
      <c r="C537" s="93">
        <f>C538+C539+C540+C541</f>
        <v>0</v>
      </c>
      <c r="D537" s="93">
        <v>0</v>
      </c>
      <c r="E537" s="93">
        <v>38000</v>
      </c>
    </row>
    <row r="538" spans="1:5" ht="23.25" customHeight="1" thickBot="1">
      <c r="A538" s="48" t="s">
        <v>41</v>
      </c>
      <c r="B538" s="93">
        <v>0</v>
      </c>
      <c r="C538" s="92">
        <v>0</v>
      </c>
      <c r="D538" s="92">
        <v>0</v>
      </c>
      <c r="E538" s="93">
        <v>38000</v>
      </c>
    </row>
    <row r="539" spans="1:5" ht="23.25" customHeight="1" thickBot="1">
      <c r="A539" s="48" t="s">
        <v>46</v>
      </c>
      <c r="B539" s="93"/>
      <c r="C539" s="92"/>
      <c r="D539" s="92"/>
      <c r="E539" s="92"/>
    </row>
    <row r="540" spans="1:5" ht="39" customHeight="1" thickBot="1">
      <c r="A540" s="48" t="s">
        <v>47</v>
      </c>
      <c r="B540" s="93"/>
      <c r="C540" s="92"/>
      <c r="D540" s="92"/>
      <c r="E540" s="92"/>
    </row>
    <row r="541" spans="1:5" ht="24.75" customHeight="1" thickBot="1">
      <c r="A541" s="48" t="s">
        <v>48</v>
      </c>
      <c r="B541" s="93"/>
      <c r="C541" s="92"/>
      <c r="D541" s="92"/>
      <c r="E541" s="92"/>
    </row>
    <row r="542" spans="1:5" ht="24.75" customHeight="1" thickBot="1">
      <c r="A542" s="54" t="s">
        <v>494</v>
      </c>
      <c r="B542" s="93">
        <f>B532+B537</f>
        <v>0</v>
      </c>
      <c r="C542" s="93">
        <f>C532+C537</f>
        <v>0</v>
      </c>
      <c r="D542" s="93">
        <f>D532+D537</f>
        <v>0</v>
      </c>
      <c r="E542" s="251">
        <f>E532+E537</f>
        <v>38000</v>
      </c>
    </row>
    <row r="543" spans="1:5" ht="69.75" customHeight="1" thickBot="1">
      <c r="A543" s="55" t="s">
        <v>97</v>
      </c>
      <c r="B543" s="65" t="s">
        <v>249</v>
      </c>
      <c r="C543" s="105" t="s">
        <v>43</v>
      </c>
      <c r="D543" s="93"/>
      <c r="E543" s="93"/>
    </row>
    <row r="544" spans="1:5" ht="24.75" customHeight="1" thickBot="1">
      <c r="A544" s="38" t="s">
        <v>9</v>
      </c>
      <c r="B544" s="633" t="s">
        <v>250</v>
      </c>
      <c r="C544" s="634"/>
      <c r="D544" s="634"/>
      <c r="E544" s="635"/>
    </row>
    <row r="545" spans="1:5" ht="24.75" customHeight="1" thickBot="1">
      <c r="A545" s="38" t="s">
        <v>14</v>
      </c>
      <c r="B545" s="636" t="s">
        <v>220</v>
      </c>
      <c r="C545" s="637"/>
      <c r="D545" s="637"/>
      <c r="E545" s="638"/>
    </row>
    <row r="546" spans="1:5" ht="24.75" customHeight="1">
      <c r="A546" s="628"/>
      <c r="B546" s="79">
        <v>2019</v>
      </c>
      <c r="C546" s="79">
        <v>2020</v>
      </c>
      <c r="D546" s="79">
        <v>2021</v>
      </c>
      <c r="E546" s="79">
        <v>2022</v>
      </c>
    </row>
    <row r="547" spans="1:5" ht="24.75" customHeight="1" thickBot="1">
      <c r="A547" s="629"/>
      <c r="B547" s="80" t="s">
        <v>5</v>
      </c>
      <c r="C547" s="80" t="s">
        <v>6</v>
      </c>
      <c r="D547" s="80" t="s">
        <v>6</v>
      </c>
      <c r="E547" s="80" t="s">
        <v>6</v>
      </c>
    </row>
    <row r="548" spans="1:5" ht="24.75" customHeight="1" thickBot="1">
      <c r="A548" s="38" t="s">
        <v>8</v>
      </c>
      <c r="B548" s="38"/>
      <c r="C548" s="272"/>
      <c r="D548" s="38"/>
      <c r="E548" s="272">
        <v>960</v>
      </c>
    </row>
    <row r="549" spans="1:5" ht="24.75" customHeight="1" thickBot="1">
      <c r="A549" s="38" t="s">
        <v>15</v>
      </c>
      <c r="B549" s="257"/>
      <c r="C549" s="257"/>
      <c r="D549" s="257"/>
      <c r="E549" s="257">
        <v>60000</v>
      </c>
    </row>
    <row r="550" spans="1:5" ht="24.75" customHeight="1" thickBot="1">
      <c r="A550" s="38" t="s">
        <v>23</v>
      </c>
      <c r="B550" s="257" t="e">
        <f>B549/B548</f>
        <v>#DIV/0!</v>
      </c>
      <c r="C550" s="257" t="e">
        <f>C549/C548</f>
        <v>#DIV/0!</v>
      </c>
      <c r="D550" s="257" t="e">
        <f>D549/D548</f>
        <v>#DIV/0!</v>
      </c>
      <c r="E550" s="257">
        <f>E549/E548</f>
        <v>62.5</v>
      </c>
    </row>
    <row r="551" spans="1:5" ht="24.75" customHeight="1" thickBot="1">
      <c r="A551" s="38" t="s">
        <v>16</v>
      </c>
      <c r="B551" s="272" t="s">
        <v>22</v>
      </c>
      <c r="C551" s="91" t="e">
        <f t="shared" ref="C551:E553" si="30">C548/B548-1</f>
        <v>#DIV/0!</v>
      </c>
      <c r="D551" s="91" t="e">
        <f t="shared" si="30"/>
        <v>#DIV/0!</v>
      </c>
      <c r="E551" s="91" t="e">
        <f t="shared" si="30"/>
        <v>#DIV/0!</v>
      </c>
    </row>
    <row r="552" spans="1:5" ht="24.75" customHeight="1" thickBot="1">
      <c r="A552" s="38" t="s">
        <v>17</v>
      </c>
      <c r="B552" s="272" t="s">
        <v>22</v>
      </c>
      <c r="C552" s="91" t="e">
        <f t="shared" si="30"/>
        <v>#DIV/0!</v>
      </c>
      <c r="D552" s="91" t="e">
        <f t="shared" si="30"/>
        <v>#DIV/0!</v>
      </c>
      <c r="E552" s="91" t="e">
        <f t="shared" si="30"/>
        <v>#DIV/0!</v>
      </c>
    </row>
    <row r="553" spans="1:5" ht="24.75" customHeight="1" thickBot="1">
      <c r="A553" s="38" t="s">
        <v>18</v>
      </c>
      <c r="B553" s="272" t="s">
        <v>22</v>
      </c>
      <c r="C553" s="91" t="e">
        <f t="shared" si="30"/>
        <v>#DIV/0!</v>
      </c>
      <c r="D553" s="91" t="e">
        <f t="shared" si="30"/>
        <v>#DIV/0!</v>
      </c>
      <c r="E553" s="91" t="e">
        <f t="shared" si="30"/>
        <v>#DIV/0!</v>
      </c>
    </row>
    <row r="554" spans="1:5" ht="24.75" customHeight="1" thickBot="1">
      <c r="A554" s="625" t="s">
        <v>247</v>
      </c>
      <c r="B554" s="626"/>
      <c r="C554" s="626"/>
      <c r="D554" s="626"/>
      <c r="E554" s="627"/>
    </row>
    <row r="555" spans="1:5" ht="24.75" customHeight="1">
      <c r="A555" s="628"/>
      <c r="B555" s="79">
        <v>2019</v>
      </c>
      <c r="C555" s="79">
        <v>2020</v>
      </c>
      <c r="D555" s="79">
        <v>2021</v>
      </c>
      <c r="E555" s="79">
        <v>2022</v>
      </c>
    </row>
    <row r="556" spans="1:5" ht="24.75" customHeight="1" thickBot="1">
      <c r="A556" s="629"/>
      <c r="B556" s="80" t="s">
        <v>5</v>
      </c>
      <c r="C556" s="80" t="s">
        <v>6</v>
      </c>
      <c r="D556" s="80" t="s">
        <v>6</v>
      </c>
      <c r="E556" s="80" t="s">
        <v>6</v>
      </c>
    </row>
    <row r="557" spans="1:5" ht="24.75" customHeight="1" thickBot="1">
      <c r="A557" s="49" t="s">
        <v>33</v>
      </c>
      <c r="B557" s="92">
        <f>B558+B559+B560+B561</f>
        <v>0</v>
      </c>
      <c r="C557" s="92">
        <f>C558+C559+C560+C561</f>
        <v>0</v>
      </c>
      <c r="D557" s="92">
        <f>D558+D559+D560+D561</f>
        <v>0</v>
      </c>
      <c r="E557" s="92">
        <f>E558+E559+E560+E561</f>
        <v>0</v>
      </c>
    </row>
    <row r="558" spans="1:5" ht="24.75" customHeight="1" thickBot="1">
      <c r="A558" s="48" t="s">
        <v>41</v>
      </c>
      <c r="B558" s="92"/>
      <c r="C558" s="92"/>
      <c r="D558" s="92"/>
      <c r="E558" s="92"/>
    </row>
    <row r="559" spans="1:5" ht="24.75" customHeight="1" thickBot="1">
      <c r="A559" s="48" t="s">
        <v>46</v>
      </c>
      <c r="B559" s="92"/>
      <c r="C559" s="92"/>
      <c r="D559" s="92"/>
      <c r="E559" s="92"/>
    </row>
    <row r="560" spans="1:5" ht="24.75" customHeight="1" thickBot="1">
      <c r="A560" s="48" t="s">
        <v>47</v>
      </c>
      <c r="B560" s="92"/>
      <c r="C560" s="92"/>
      <c r="D560" s="92"/>
      <c r="E560" s="92"/>
    </row>
    <row r="561" spans="1:5" ht="24.75" customHeight="1" thickBot="1">
      <c r="A561" s="48" t="s">
        <v>48</v>
      </c>
      <c r="B561" s="92"/>
      <c r="C561" s="92"/>
      <c r="D561" s="92"/>
      <c r="E561" s="92"/>
    </row>
    <row r="562" spans="1:5" ht="24.75" customHeight="1" thickBot="1">
      <c r="A562" s="49" t="s">
        <v>34</v>
      </c>
      <c r="B562" s="93">
        <f>B563+B564+B565+B566</f>
        <v>0</v>
      </c>
      <c r="C562" s="93">
        <f>C563+C564+C565+C566</f>
        <v>0</v>
      </c>
      <c r="D562" s="93">
        <v>0</v>
      </c>
      <c r="E562" s="93">
        <v>60000</v>
      </c>
    </row>
    <row r="563" spans="1:5" ht="24.75" customHeight="1" thickBot="1">
      <c r="A563" s="48" t="s">
        <v>41</v>
      </c>
      <c r="B563" s="93">
        <v>0</v>
      </c>
      <c r="C563" s="92">
        <v>0</v>
      </c>
      <c r="D563" s="92">
        <v>0</v>
      </c>
      <c r="E563" s="93">
        <v>60000</v>
      </c>
    </row>
    <row r="564" spans="1:5" ht="71.25" customHeight="1" thickBot="1">
      <c r="A564" s="48" t="s">
        <v>46</v>
      </c>
      <c r="B564" s="93"/>
      <c r="C564" s="92"/>
      <c r="D564" s="92"/>
      <c r="E564" s="92"/>
    </row>
    <row r="565" spans="1:5" ht="24.75" customHeight="1" thickBot="1">
      <c r="A565" s="48" t="s">
        <v>47</v>
      </c>
      <c r="B565" s="93"/>
      <c r="C565" s="92"/>
      <c r="D565" s="92"/>
      <c r="E565" s="92"/>
    </row>
    <row r="566" spans="1:5" ht="24.75" customHeight="1" thickBot="1">
      <c r="A566" s="48" t="s">
        <v>48</v>
      </c>
      <c r="B566" s="93"/>
      <c r="C566" s="92"/>
      <c r="D566" s="92"/>
      <c r="E566" s="92"/>
    </row>
    <row r="567" spans="1:5" ht="24.75" customHeight="1" thickBot="1">
      <c r="A567" s="54" t="s">
        <v>248</v>
      </c>
      <c r="B567" s="93">
        <f>B557+B562</f>
        <v>0</v>
      </c>
      <c r="C567" s="93">
        <f>C557+C562</f>
        <v>0</v>
      </c>
      <c r="D567" s="93">
        <f>D557+D562</f>
        <v>0</v>
      </c>
      <c r="E567" s="251">
        <f>E557+E562</f>
        <v>60000</v>
      </c>
    </row>
    <row r="568" spans="1:5" ht="45.75" customHeight="1" thickBot="1">
      <c r="A568" s="55" t="s">
        <v>96</v>
      </c>
      <c r="B568" s="65" t="s">
        <v>252</v>
      </c>
      <c r="C568" s="105" t="s">
        <v>43</v>
      </c>
      <c r="D568" s="93"/>
      <c r="E568" s="93"/>
    </row>
    <row r="569" spans="1:5" ht="34.5" customHeight="1" thickBot="1">
      <c r="A569" s="38" t="s">
        <v>9</v>
      </c>
      <c r="B569" s="633" t="s">
        <v>253</v>
      </c>
      <c r="C569" s="634"/>
      <c r="D569" s="634"/>
      <c r="E569" s="635"/>
    </row>
    <row r="570" spans="1:5" ht="24.75" customHeight="1" thickBot="1">
      <c r="A570" s="38" t="s">
        <v>14</v>
      </c>
      <c r="B570" s="636" t="s">
        <v>90</v>
      </c>
      <c r="C570" s="637"/>
      <c r="D570" s="637"/>
      <c r="E570" s="638"/>
    </row>
    <row r="571" spans="1:5" ht="24.75" customHeight="1">
      <c r="A571" s="628"/>
      <c r="B571" s="79">
        <v>2019</v>
      </c>
      <c r="C571" s="79">
        <v>2020</v>
      </c>
      <c r="D571" s="79">
        <v>2021</v>
      </c>
      <c r="E571" s="79">
        <v>2022</v>
      </c>
    </row>
    <row r="572" spans="1:5" ht="24.75" customHeight="1" thickBot="1">
      <c r="A572" s="629"/>
      <c r="B572" s="80" t="s">
        <v>5</v>
      </c>
      <c r="C572" s="80" t="s">
        <v>6</v>
      </c>
      <c r="D572" s="80" t="s">
        <v>6</v>
      </c>
      <c r="E572" s="80" t="s">
        <v>6</v>
      </c>
    </row>
    <row r="573" spans="1:5" ht="24.75" customHeight="1" thickBot="1">
      <c r="A573" s="38" t="s">
        <v>8</v>
      </c>
      <c r="B573" s="38"/>
      <c r="C573" s="272"/>
      <c r="D573" s="38"/>
      <c r="E573" s="272">
        <v>500</v>
      </c>
    </row>
    <row r="574" spans="1:5" ht="24.75" customHeight="1" thickBot="1">
      <c r="A574" s="38" t="s">
        <v>15</v>
      </c>
      <c r="B574" s="257"/>
      <c r="C574" s="257"/>
      <c r="D574" s="257"/>
      <c r="E574" s="257">
        <v>6000</v>
      </c>
    </row>
    <row r="575" spans="1:5" ht="24.75" customHeight="1" thickBot="1">
      <c r="A575" s="38" t="s">
        <v>23</v>
      </c>
      <c r="B575" s="257" t="e">
        <f>B574/B573</f>
        <v>#DIV/0!</v>
      </c>
      <c r="C575" s="257" t="e">
        <f>C574/C573</f>
        <v>#DIV/0!</v>
      </c>
      <c r="D575" s="257" t="e">
        <f>D574/D573</f>
        <v>#DIV/0!</v>
      </c>
      <c r="E575" s="257">
        <f>E574/E573</f>
        <v>12</v>
      </c>
    </row>
    <row r="576" spans="1:5" ht="24.75" customHeight="1" thickBot="1">
      <c r="A576" s="38" t="s">
        <v>16</v>
      </c>
      <c r="B576" s="272" t="s">
        <v>22</v>
      </c>
      <c r="C576" s="91" t="e">
        <f t="shared" ref="C576:E578" si="31">C573/B573-1</f>
        <v>#DIV/0!</v>
      </c>
      <c r="D576" s="91" t="e">
        <f t="shared" si="31"/>
        <v>#DIV/0!</v>
      </c>
      <c r="E576" s="91" t="e">
        <f t="shared" si="31"/>
        <v>#DIV/0!</v>
      </c>
    </row>
    <row r="577" spans="1:5" ht="24.75" customHeight="1" thickBot="1">
      <c r="A577" s="38" t="s">
        <v>17</v>
      </c>
      <c r="B577" s="272" t="s">
        <v>22</v>
      </c>
      <c r="C577" s="91" t="e">
        <f t="shared" si="31"/>
        <v>#DIV/0!</v>
      </c>
      <c r="D577" s="91" t="e">
        <f t="shared" si="31"/>
        <v>#DIV/0!</v>
      </c>
      <c r="E577" s="91" t="e">
        <f t="shared" si="31"/>
        <v>#DIV/0!</v>
      </c>
    </row>
    <row r="578" spans="1:5" ht="24.75" customHeight="1" thickBot="1">
      <c r="A578" s="38" t="s">
        <v>18</v>
      </c>
      <c r="B578" s="272" t="s">
        <v>22</v>
      </c>
      <c r="C578" s="91" t="e">
        <f t="shared" si="31"/>
        <v>#DIV/0!</v>
      </c>
      <c r="D578" s="91" t="e">
        <f t="shared" si="31"/>
        <v>#DIV/0!</v>
      </c>
      <c r="E578" s="91" t="e">
        <f t="shared" si="31"/>
        <v>#DIV/0!</v>
      </c>
    </row>
    <row r="579" spans="1:5" ht="24.75" customHeight="1" thickBot="1">
      <c r="A579" s="625" t="s">
        <v>495</v>
      </c>
      <c r="B579" s="626"/>
      <c r="C579" s="626"/>
      <c r="D579" s="626"/>
      <c r="E579" s="627"/>
    </row>
    <row r="580" spans="1:5" ht="24.75" customHeight="1">
      <c r="A580" s="628"/>
      <c r="B580" s="79">
        <v>2019</v>
      </c>
      <c r="C580" s="79">
        <v>2020</v>
      </c>
      <c r="D580" s="79">
        <v>2021</v>
      </c>
      <c r="E580" s="79">
        <v>2022</v>
      </c>
    </row>
    <row r="581" spans="1:5" ht="24.75" customHeight="1" thickBot="1">
      <c r="A581" s="629"/>
      <c r="B581" s="80" t="s">
        <v>5</v>
      </c>
      <c r="C581" s="80" t="s">
        <v>6</v>
      </c>
      <c r="D581" s="80" t="s">
        <v>6</v>
      </c>
      <c r="E581" s="80" t="s">
        <v>6</v>
      </c>
    </row>
    <row r="582" spans="1:5" ht="24.75" customHeight="1" thickBot="1">
      <c r="A582" s="49" t="s">
        <v>33</v>
      </c>
      <c r="B582" s="92">
        <f>B583+B584+B585+B586</f>
        <v>0</v>
      </c>
      <c r="C582" s="92">
        <f>C583+C584+C585+C586</f>
        <v>0</v>
      </c>
      <c r="D582" s="92">
        <f>D583+D584+D585+D586</f>
        <v>0</v>
      </c>
      <c r="E582" s="92">
        <f>E583+E584+E585+E586</f>
        <v>0</v>
      </c>
    </row>
    <row r="583" spans="1:5" ht="24.75" customHeight="1" thickBot="1">
      <c r="A583" s="48" t="s">
        <v>41</v>
      </c>
      <c r="B583" s="92"/>
      <c r="C583" s="92"/>
      <c r="D583" s="92"/>
      <c r="E583" s="92"/>
    </row>
    <row r="584" spans="1:5" ht="24.75" customHeight="1" thickBot="1">
      <c r="A584" s="48" t="s">
        <v>46</v>
      </c>
      <c r="B584" s="92"/>
      <c r="C584" s="92"/>
      <c r="D584" s="92"/>
      <c r="E584" s="92"/>
    </row>
    <row r="585" spans="1:5" ht="24.75" customHeight="1" thickBot="1">
      <c r="A585" s="48" t="s">
        <v>47</v>
      </c>
      <c r="B585" s="92"/>
      <c r="C585" s="92"/>
      <c r="D585" s="92"/>
      <c r="E585" s="92"/>
    </row>
    <row r="586" spans="1:5" ht="24.75" customHeight="1" thickBot="1">
      <c r="A586" s="48" t="s">
        <v>48</v>
      </c>
      <c r="B586" s="92"/>
      <c r="C586" s="92"/>
      <c r="D586" s="92"/>
      <c r="E586" s="92"/>
    </row>
    <row r="587" spans="1:5" ht="24.75" customHeight="1" thickBot="1">
      <c r="A587" s="49" t="s">
        <v>34</v>
      </c>
      <c r="B587" s="93">
        <f>B588+B589+B590+B591</f>
        <v>0</v>
      </c>
      <c r="C587" s="93">
        <f>C588+C589+C590+C591</f>
        <v>0</v>
      </c>
      <c r="D587" s="93">
        <v>0</v>
      </c>
      <c r="E587" s="93">
        <v>6000</v>
      </c>
    </row>
    <row r="588" spans="1:5" ht="24.75" customHeight="1" thickBot="1">
      <c r="A588" s="48" t="s">
        <v>41</v>
      </c>
      <c r="B588" s="93">
        <v>0</v>
      </c>
      <c r="C588" s="92">
        <v>0</v>
      </c>
      <c r="D588" s="92">
        <v>0</v>
      </c>
      <c r="E588" s="93">
        <v>6000</v>
      </c>
    </row>
    <row r="589" spans="1:5" ht="76.5" customHeight="1" thickBot="1">
      <c r="A589" s="48" t="s">
        <v>46</v>
      </c>
      <c r="B589" s="93"/>
      <c r="C589" s="92"/>
      <c r="D589" s="92"/>
      <c r="E589" s="92"/>
    </row>
    <row r="590" spans="1:5" ht="24.75" customHeight="1" thickBot="1">
      <c r="A590" s="48" t="s">
        <v>47</v>
      </c>
      <c r="B590" s="93"/>
      <c r="C590" s="92"/>
      <c r="D590" s="92"/>
      <c r="E590" s="92"/>
    </row>
    <row r="591" spans="1:5" ht="24.75" customHeight="1" thickBot="1">
      <c r="A591" s="48" t="s">
        <v>48</v>
      </c>
      <c r="B591" s="93"/>
      <c r="C591" s="92"/>
      <c r="D591" s="92"/>
      <c r="E591" s="92"/>
    </row>
    <row r="592" spans="1:5" ht="24.75" customHeight="1" thickBot="1">
      <c r="A592" s="54" t="s">
        <v>251</v>
      </c>
      <c r="B592" s="93">
        <f>B582+B587</f>
        <v>0</v>
      </c>
      <c r="C592" s="93">
        <f>C582+C587</f>
        <v>0</v>
      </c>
      <c r="D592" s="93">
        <f>D582+D587</f>
        <v>0</v>
      </c>
      <c r="E592" s="251">
        <f>E582+E587</f>
        <v>6000</v>
      </c>
    </row>
    <row r="593" spans="1:5" ht="81.75" customHeight="1" thickBot="1">
      <c r="A593" s="55" t="s">
        <v>95</v>
      </c>
      <c r="B593" s="65" t="s">
        <v>256</v>
      </c>
      <c r="C593" s="105" t="s">
        <v>43</v>
      </c>
      <c r="D593" s="93"/>
      <c r="E593" s="93"/>
    </row>
    <row r="594" spans="1:5" ht="29.25" customHeight="1" thickBot="1">
      <c r="A594" s="38" t="s">
        <v>9</v>
      </c>
      <c r="B594" s="633" t="s">
        <v>257</v>
      </c>
      <c r="C594" s="634"/>
      <c r="D594" s="634"/>
      <c r="E594" s="635"/>
    </row>
    <row r="595" spans="1:5" ht="24.75" customHeight="1" thickBot="1">
      <c r="A595" s="38" t="s">
        <v>14</v>
      </c>
      <c r="B595" s="636" t="s">
        <v>220</v>
      </c>
      <c r="C595" s="637"/>
      <c r="D595" s="637"/>
      <c r="E595" s="638"/>
    </row>
    <row r="596" spans="1:5" ht="24.75" customHeight="1">
      <c r="A596" s="628"/>
      <c r="B596" s="79">
        <v>2019</v>
      </c>
      <c r="C596" s="79">
        <v>2020</v>
      </c>
      <c r="D596" s="79">
        <v>2021</v>
      </c>
      <c r="E596" s="79">
        <v>2022</v>
      </c>
    </row>
    <row r="597" spans="1:5" ht="24.75" customHeight="1" thickBot="1">
      <c r="A597" s="629"/>
      <c r="B597" s="80" t="s">
        <v>5</v>
      </c>
      <c r="C597" s="80" t="s">
        <v>6</v>
      </c>
      <c r="D597" s="80" t="s">
        <v>6</v>
      </c>
      <c r="E597" s="80" t="s">
        <v>6</v>
      </c>
    </row>
    <row r="598" spans="1:5" ht="24.75" customHeight="1" thickBot="1">
      <c r="A598" s="38" t="s">
        <v>8</v>
      </c>
      <c r="B598" s="38"/>
      <c r="C598" s="272"/>
      <c r="D598" s="38"/>
      <c r="E598" s="272">
        <v>500</v>
      </c>
    </row>
    <row r="599" spans="1:5" ht="24.75" customHeight="1" thickBot="1">
      <c r="A599" s="38" t="s">
        <v>15</v>
      </c>
      <c r="B599" s="257"/>
      <c r="C599" s="257"/>
      <c r="D599" s="257"/>
      <c r="E599" s="257">
        <v>4000</v>
      </c>
    </row>
    <row r="600" spans="1:5" ht="24.75" customHeight="1" thickBot="1">
      <c r="A600" s="38" t="s">
        <v>23</v>
      </c>
      <c r="B600" s="257" t="e">
        <f>B599/B598</f>
        <v>#DIV/0!</v>
      </c>
      <c r="C600" s="257" t="e">
        <f>C599/C598</f>
        <v>#DIV/0!</v>
      </c>
      <c r="D600" s="257" t="e">
        <f>D599/D598</f>
        <v>#DIV/0!</v>
      </c>
      <c r="E600" s="257">
        <f>E599/E598</f>
        <v>8</v>
      </c>
    </row>
    <row r="601" spans="1:5" ht="24.75" customHeight="1" thickBot="1">
      <c r="A601" s="38" t="s">
        <v>16</v>
      </c>
      <c r="B601" s="272" t="s">
        <v>22</v>
      </c>
      <c r="C601" s="91" t="e">
        <f t="shared" ref="C601:E603" si="32">C598/B598-1</f>
        <v>#DIV/0!</v>
      </c>
      <c r="D601" s="91" t="e">
        <f t="shared" si="32"/>
        <v>#DIV/0!</v>
      </c>
      <c r="E601" s="91" t="e">
        <f t="shared" si="32"/>
        <v>#DIV/0!</v>
      </c>
    </row>
    <row r="602" spans="1:5" ht="24.75" customHeight="1" thickBot="1">
      <c r="A602" s="38" t="s">
        <v>17</v>
      </c>
      <c r="B602" s="272" t="s">
        <v>22</v>
      </c>
      <c r="C602" s="91" t="e">
        <f t="shared" si="32"/>
        <v>#DIV/0!</v>
      </c>
      <c r="D602" s="91" t="e">
        <f t="shared" si="32"/>
        <v>#DIV/0!</v>
      </c>
      <c r="E602" s="91" t="e">
        <f t="shared" si="32"/>
        <v>#DIV/0!</v>
      </c>
    </row>
    <row r="603" spans="1:5" ht="24.75" customHeight="1" thickBot="1">
      <c r="A603" s="38" t="s">
        <v>18</v>
      </c>
      <c r="B603" s="272" t="s">
        <v>22</v>
      </c>
      <c r="C603" s="91" t="e">
        <f t="shared" si="32"/>
        <v>#DIV/0!</v>
      </c>
      <c r="D603" s="91" t="e">
        <f t="shared" si="32"/>
        <v>#DIV/0!</v>
      </c>
      <c r="E603" s="91" t="e">
        <f t="shared" si="32"/>
        <v>#DIV/0!</v>
      </c>
    </row>
    <row r="604" spans="1:5" ht="24.75" customHeight="1" thickBot="1">
      <c r="A604" s="625" t="s">
        <v>254</v>
      </c>
      <c r="B604" s="626"/>
      <c r="C604" s="626"/>
      <c r="D604" s="626"/>
      <c r="E604" s="627"/>
    </row>
    <row r="605" spans="1:5" ht="24.75" customHeight="1">
      <c r="A605" s="628"/>
      <c r="B605" s="79">
        <v>2019</v>
      </c>
      <c r="C605" s="79">
        <v>2020</v>
      </c>
      <c r="D605" s="79">
        <v>2021</v>
      </c>
      <c r="E605" s="79">
        <v>2022</v>
      </c>
    </row>
    <row r="606" spans="1:5" ht="24.75" customHeight="1" thickBot="1">
      <c r="A606" s="629"/>
      <c r="B606" s="80" t="s">
        <v>5</v>
      </c>
      <c r="C606" s="80" t="s">
        <v>6</v>
      </c>
      <c r="D606" s="80" t="s">
        <v>6</v>
      </c>
      <c r="E606" s="80" t="s">
        <v>6</v>
      </c>
    </row>
    <row r="607" spans="1:5" ht="24.75" customHeight="1" thickBot="1">
      <c r="A607" s="49" t="s">
        <v>33</v>
      </c>
      <c r="B607" s="92">
        <f>B608+B609+B610+B611</f>
        <v>0</v>
      </c>
      <c r="C607" s="92">
        <f>C608+C609+C610+C611</f>
        <v>0</v>
      </c>
      <c r="D607" s="92">
        <f>D608+D609+D610+D611</f>
        <v>0</v>
      </c>
      <c r="E607" s="92">
        <f>E608+E609+E610+E611</f>
        <v>0</v>
      </c>
    </row>
    <row r="608" spans="1:5" ht="24.75" customHeight="1" thickBot="1">
      <c r="A608" s="48" t="s">
        <v>41</v>
      </c>
      <c r="B608" s="92"/>
      <c r="C608" s="92"/>
      <c r="D608" s="92"/>
      <c r="E608" s="92"/>
    </row>
    <row r="609" spans="1:5" ht="24.75" customHeight="1" thickBot="1">
      <c r="A609" s="48" t="s">
        <v>46</v>
      </c>
      <c r="B609" s="92"/>
      <c r="C609" s="92"/>
      <c r="D609" s="92"/>
      <c r="E609" s="92"/>
    </row>
    <row r="610" spans="1:5" ht="24.75" customHeight="1" thickBot="1">
      <c r="A610" s="48" t="s">
        <v>47</v>
      </c>
      <c r="B610" s="92"/>
      <c r="C610" s="92"/>
      <c r="D610" s="92"/>
      <c r="E610" s="92"/>
    </row>
    <row r="611" spans="1:5" ht="24.75" customHeight="1" thickBot="1">
      <c r="A611" s="48" t="s">
        <v>48</v>
      </c>
      <c r="B611" s="92"/>
      <c r="C611" s="92"/>
      <c r="D611" s="92"/>
      <c r="E611" s="92"/>
    </row>
    <row r="612" spans="1:5" ht="24.75" customHeight="1" thickBot="1">
      <c r="A612" s="49" t="s">
        <v>34</v>
      </c>
      <c r="B612" s="93">
        <f>B613+B614+B615+B616</f>
        <v>0</v>
      </c>
      <c r="C612" s="93">
        <f>C613+C614+C615+C616</f>
        <v>0</v>
      </c>
      <c r="D612" s="93">
        <f>D613+D614+D615+D616</f>
        <v>0</v>
      </c>
      <c r="E612" s="93">
        <v>4000</v>
      </c>
    </row>
    <row r="613" spans="1:5" ht="24.75" customHeight="1" thickBot="1">
      <c r="A613" s="48" t="s">
        <v>41</v>
      </c>
      <c r="B613" s="93"/>
      <c r="C613" s="92"/>
      <c r="D613" s="92"/>
      <c r="E613" s="93">
        <v>4000</v>
      </c>
    </row>
    <row r="614" spans="1:5" ht="40.5" customHeight="1" thickBot="1">
      <c r="A614" s="48" t="s">
        <v>46</v>
      </c>
      <c r="B614" s="93"/>
      <c r="C614" s="92"/>
      <c r="D614" s="92"/>
      <c r="E614" s="92"/>
    </row>
    <row r="615" spans="1:5" ht="24.75" customHeight="1" thickBot="1">
      <c r="A615" s="48" t="s">
        <v>47</v>
      </c>
      <c r="B615" s="93"/>
      <c r="C615" s="92"/>
      <c r="D615" s="92"/>
      <c r="E615" s="92"/>
    </row>
    <row r="616" spans="1:5" ht="24.75" customHeight="1" thickBot="1">
      <c r="A616" s="48" t="s">
        <v>48</v>
      </c>
      <c r="B616" s="93"/>
      <c r="C616" s="92"/>
      <c r="D616" s="92"/>
      <c r="E616" s="92"/>
    </row>
    <row r="617" spans="1:5" ht="24.75" customHeight="1" thickBot="1">
      <c r="A617" s="54" t="s">
        <v>255</v>
      </c>
      <c r="B617" s="93">
        <f>B607+B612</f>
        <v>0</v>
      </c>
      <c r="C617" s="93">
        <f>C607+C612</f>
        <v>0</v>
      </c>
      <c r="D617" s="93">
        <f>D607+D612</f>
        <v>0</v>
      </c>
      <c r="E617" s="251">
        <f>E607+E612</f>
        <v>4000</v>
      </c>
    </row>
    <row r="618" spans="1:5" ht="75.75" customHeight="1" thickBot="1">
      <c r="A618" s="55" t="s">
        <v>94</v>
      </c>
      <c r="B618" s="65" t="s">
        <v>258</v>
      </c>
      <c r="C618" s="105" t="s">
        <v>43</v>
      </c>
      <c r="D618" s="93"/>
      <c r="E618" s="93"/>
    </row>
    <row r="619" spans="1:5" ht="24.75" customHeight="1" thickBot="1">
      <c r="A619" s="38" t="s">
        <v>9</v>
      </c>
      <c r="B619" s="633" t="s">
        <v>259</v>
      </c>
      <c r="C619" s="634"/>
      <c r="D619" s="634"/>
      <c r="E619" s="635"/>
    </row>
    <row r="620" spans="1:5" ht="24.75" customHeight="1" thickBot="1">
      <c r="A620" s="38" t="s">
        <v>14</v>
      </c>
      <c r="B620" s="636" t="s">
        <v>90</v>
      </c>
      <c r="C620" s="637"/>
      <c r="D620" s="637"/>
      <c r="E620" s="638"/>
    </row>
    <row r="621" spans="1:5" ht="24.75" customHeight="1">
      <c r="A621" s="628"/>
      <c r="B621" s="79">
        <v>2019</v>
      </c>
      <c r="C621" s="79">
        <v>2020</v>
      </c>
      <c r="D621" s="79">
        <v>2021</v>
      </c>
      <c r="E621" s="79">
        <v>2022</v>
      </c>
    </row>
    <row r="622" spans="1:5" ht="24.75" customHeight="1" thickBot="1">
      <c r="A622" s="629"/>
      <c r="B622" s="80" t="s">
        <v>5</v>
      </c>
      <c r="C622" s="80" t="s">
        <v>6</v>
      </c>
      <c r="D622" s="80" t="s">
        <v>6</v>
      </c>
      <c r="E622" s="80" t="s">
        <v>6</v>
      </c>
    </row>
    <row r="623" spans="1:5" ht="24.75" customHeight="1" thickBot="1">
      <c r="A623" s="38" t="s">
        <v>8</v>
      </c>
      <c r="B623" s="38"/>
      <c r="C623" s="272"/>
      <c r="D623" s="38"/>
      <c r="E623" s="272">
        <v>5452</v>
      </c>
    </row>
    <row r="624" spans="1:5" ht="24.75" customHeight="1" thickBot="1">
      <c r="A624" s="38" t="s">
        <v>15</v>
      </c>
      <c r="B624" s="257"/>
      <c r="C624" s="257"/>
      <c r="D624" s="257">
        <f>D642</f>
        <v>0</v>
      </c>
      <c r="E624" s="257">
        <v>92000</v>
      </c>
    </row>
    <row r="625" spans="1:5" ht="24.75" customHeight="1" thickBot="1">
      <c r="A625" s="38" t="s">
        <v>23</v>
      </c>
      <c r="B625" s="257" t="e">
        <f>B624/B623</f>
        <v>#DIV/0!</v>
      </c>
      <c r="C625" s="257" t="e">
        <f>C624/C623</f>
        <v>#DIV/0!</v>
      </c>
      <c r="D625" s="257" t="e">
        <f>D624/D623</f>
        <v>#DIV/0!</v>
      </c>
      <c r="E625" s="257">
        <f>E624/E623</f>
        <v>16.874541452677917</v>
      </c>
    </row>
    <row r="626" spans="1:5" ht="24.75" customHeight="1" thickBot="1">
      <c r="A626" s="38" t="s">
        <v>16</v>
      </c>
      <c r="B626" s="272" t="s">
        <v>22</v>
      </c>
      <c r="C626" s="91" t="e">
        <f t="shared" ref="C626:E628" si="33">C623/B623-1</f>
        <v>#DIV/0!</v>
      </c>
      <c r="D626" s="91" t="e">
        <f t="shared" si="33"/>
        <v>#DIV/0!</v>
      </c>
      <c r="E626" s="91" t="e">
        <f t="shared" si="33"/>
        <v>#DIV/0!</v>
      </c>
    </row>
    <row r="627" spans="1:5" ht="24.75" customHeight="1" thickBot="1">
      <c r="A627" s="38" t="s">
        <v>17</v>
      </c>
      <c r="B627" s="272" t="s">
        <v>22</v>
      </c>
      <c r="C627" s="91" t="e">
        <f t="shared" si="33"/>
        <v>#DIV/0!</v>
      </c>
      <c r="D627" s="91" t="e">
        <f t="shared" si="33"/>
        <v>#DIV/0!</v>
      </c>
      <c r="E627" s="91" t="e">
        <f t="shared" si="33"/>
        <v>#DIV/0!</v>
      </c>
    </row>
    <row r="628" spans="1:5" ht="24.75" customHeight="1" thickBot="1">
      <c r="A628" s="38" t="s">
        <v>18</v>
      </c>
      <c r="B628" s="272" t="s">
        <v>22</v>
      </c>
      <c r="C628" s="91" t="e">
        <f t="shared" si="33"/>
        <v>#DIV/0!</v>
      </c>
      <c r="D628" s="91" t="e">
        <f t="shared" si="33"/>
        <v>#DIV/0!</v>
      </c>
      <c r="E628" s="91" t="e">
        <f t="shared" si="33"/>
        <v>#DIV/0!</v>
      </c>
    </row>
    <row r="629" spans="1:5" ht="24.75" customHeight="1" thickBot="1">
      <c r="A629" s="625" t="s">
        <v>496</v>
      </c>
      <c r="B629" s="626"/>
      <c r="C629" s="626"/>
      <c r="D629" s="626"/>
      <c r="E629" s="627"/>
    </row>
    <row r="630" spans="1:5" ht="24.75" customHeight="1">
      <c r="A630" s="628"/>
      <c r="B630" s="79">
        <v>2019</v>
      </c>
      <c r="C630" s="79">
        <v>2020</v>
      </c>
      <c r="D630" s="79">
        <v>2021</v>
      </c>
      <c r="E630" s="79">
        <v>2022</v>
      </c>
    </row>
    <row r="631" spans="1:5" ht="24.75" customHeight="1" thickBot="1">
      <c r="A631" s="629"/>
      <c r="B631" s="80" t="s">
        <v>5</v>
      </c>
      <c r="C631" s="80" t="s">
        <v>6</v>
      </c>
      <c r="D631" s="80" t="s">
        <v>6</v>
      </c>
      <c r="E631" s="80" t="s">
        <v>6</v>
      </c>
    </row>
    <row r="632" spans="1:5" ht="24.75" customHeight="1" thickBot="1">
      <c r="A632" s="49" t="s">
        <v>33</v>
      </c>
      <c r="B632" s="92">
        <f>B633+B634+B635+B636</f>
        <v>0</v>
      </c>
      <c r="C632" s="92">
        <f>C633+C634+C635+C636</f>
        <v>0</v>
      </c>
      <c r="D632" s="92">
        <f>D633+D634+D635+D636</f>
        <v>0</v>
      </c>
      <c r="E632" s="92">
        <f>E633+E634+E635+E636</f>
        <v>0</v>
      </c>
    </row>
    <row r="633" spans="1:5" ht="24.75" customHeight="1" thickBot="1">
      <c r="A633" s="48" t="s">
        <v>41</v>
      </c>
      <c r="B633" s="92"/>
      <c r="C633" s="92"/>
      <c r="D633" s="92"/>
      <c r="E633" s="92"/>
    </row>
    <row r="634" spans="1:5" ht="24.75" customHeight="1" thickBot="1">
      <c r="A634" s="48" t="s">
        <v>46</v>
      </c>
      <c r="B634" s="92"/>
      <c r="C634" s="92"/>
      <c r="D634" s="92"/>
      <c r="E634" s="92"/>
    </row>
    <row r="635" spans="1:5" ht="24.75" customHeight="1" thickBot="1">
      <c r="A635" s="48" t="s">
        <v>47</v>
      </c>
      <c r="B635" s="92"/>
      <c r="C635" s="92"/>
      <c r="D635" s="92"/>
      <c r="E635" s="92"/>
    </row>
    <row r="636" spans="1:5" ht="24.75" customHeight="1" thickBot="1">
      <c r="A636" s="48" t="s">
        <v>48</v>
      </c>
      <c r="B636" s="92"/>
      <c r="C636" s="92"/>
      <c r="D636" s="92"/>
      <c r="E636" s="92"/>
    </row>
    <row r="637" spans="1:5" ht="24.75" customHeight="1" thickBot="1">
      <c r="A637" s="49" t="s">
        <v>34</v>
      </c>
      <c r="B637" s="93">
        <f>B638+B639+B640+B641</f>
        <v>0</v>
      </c>
      <c r="C637" s="93">
        <f>C638+C639+C640+C641</f>
        <v>0</v>
      </c>
      <c r="D637" s="93">
        <f>D638+D639+D640+D641</f>
        <v>0</v>
      </c>
      <c r="E637" s="93">
        <v>92000</v>
      </c>
    </row>
    <row r="638" spans="1:5" ht="24.75" customHeight="1" thickBot="1">
      <c r="A638" s="48" t="s">
        <v>41</v>
      </c>
      <c r="B638" s="93"/>
      <c r="C638" s="92"/>
      <c r="D638" s="92"/>
      <c r="E638" s="93">
        <v>92000</v>
      </c>
    </row>
    <row r="639" spans="1:5" ht="24.75" customHeight="1" thickBot="1">
      <c r="A639" s="48" t="s">
        <v>46</v>
      </c>
      <c r="B639" s="93"/>
      <c r="C639" s="92"/>
      <c r="D639" s="92"/>
      <c r="E639" s="92"/>
    </row>
    <row r="640" spans="1:5" ht="24.75" customHeight="1" thickBot="1">
      <c r="A640" s="48" t="s">
        <v>47</v>
      </c>
      <c r="B640" s="93"/>
      <c r="C640" s="92"/>
      <c r="D640" s="92"/>
      <c r="E640" s="92"/>
    </row>
    <row r="641" spans="1:5" ht="24.75" customHeight="1" thickBot="1">
      <c r="A641" s="48" t="s">
        <v>48</v>
      </c>
      <c r="B641" s="93"/>
      <c r="C641" s="92"/>
      <c r="D641" s="92"/>
      <c r="E641" s="92"/>
    </row>
    <row r="642" spans="1:5" ht="24.75" customHeight="1" thickBot="1">
      <c r="A642" s="54" t="s">
        <v>479</v>
      </c>
      <c r="B642" s="93">
        <f>B632+B637</f>
        <v>0</v>
      </c>
      <c r="C642" s="93">
        <f>C632+C637</f>
        <v>0</v>
      </c>
      <c r="D642" s="93">
        <f>D632+D637</f>
        <v>0</v>
      </c>
      <c r="E642" s="251">
        <f>E632+E637</f>
        <v>92000</v>
      </c>
    </row>
    <row r="643" spans="1:5" ht="24.75" customHeight="1" thickBot="1">
      <c r="A643" s="53" t="s">
        <v>91</v>
      </c>
      <c r="B643" s="630"/>
      <c r="C643" s="631"/>
      <c r="D643" s="631"/>
      <c r="E643" s="632"/>
    </row>
    <row r="644" spans="1:5" ht="24.75" customHeight="1" thickBot="1">
      <c r="A644" s="52"/>
      <c r="B644" s="119"/>
      <c r="C644" s="119"/>
      <c r="D644" s="119"/>
      <c r="E644" s="119"/>
    </row>
    <row r="645" spans="1:5" ht="32.25" customHeight="1" thickBot="1">
      <c r="A645" s="51" t="s">
        <v>39</v>
      </c>
      <c r="B645" s="238">
        <f>B62+B113+B150+B187+B217+B242+B367+B392+B417+B442+B467+B492+B517+B642</f>
        <v>975550</v>
      </c>
      <c r="C645" s="808">
        <f>C62+C113+C150+C187+C217+C242+C367+C392+C417+C442+C467+C492+C517+C642</f>
        <v>845550</v>
      </c>
      <c r="D645" s="808">
        <f t="shared" ref="D645" si="34">D62+D113+D150+D187+D217+D242+D367+D392+D417+D442+D467+D492+D517+D642</f>
        <v>1056000</v>
      </c>
      <c r="E645" s="808">
        <f>E62+E113+E150+E187+E217+E242+E367+E392+E417+E442+E467+E492+E517+E642+E617+E592+E567+E542</f>
        <v>1056000</v>
      </c>
    </row>
    <row r="646" spans="1:5" ht="24.75" customHeight="1" thickBot="1">
      <c r="A646" s="51" t="s">
        <v>40</v>
      </c>
      <c r="B646" s="120">
        <f>B647+B650+B653+B659+B673+B665</f>
        <v>975550</v>
      </c>
      <c r="C646" s="120">
        <f>C647+C650+C653+C659+C673+C665</f>
        <v>895550</v>
      </c>
      <c r="D646" s="120">
        <f t="shared" ref="D646:E646" si="35">D647+D650+D653+D659+D673+D665</f>
        <v>1056000</v>
      </c>
      <c r="E646" s="120">
        <f t="shared" si="35"/>
        <v>1056000</v>
      </c>
    </row>
    <row r="647" spans="1:5" ht="24.75" customHeight="1" thickBot="1">
      <c r="A647" s="50" t="s">
        <v>0</v>
      </c>
      <c r="B647" s="121">
        <f>B648+B649</f>
        <v>351230</v>
      </c>
      <c r="C647" s="121">
        <f>C648+C649</f>
        <v>400000</v>
      </c>
      <c r="D647" s="121">
        <f>D648+D649</f>
        <v>400000</v>
      </c>
      <c r="E647" s="121">
        <f>E648+E649</f>
        <v>400000</v>
      </c>
    </row>
    <row r="648" spans="1:5" ht="24.75" customHeight="1" thickBot="1">
      <c r="A648" s="48" t="s">
        <v>41</v>
      </c>
      <c r="B648" s="93">
        <f>B42+B93+B130</f>
        <v>351230</v>
      </c>
      <c r="C648" s="93">
        <f>C42+C93+C130</f>
        <v>400000</v>
      </c>
      <c r="D648" s="93">
        <f>D42+D93+D130</f>
        <v>400000</v>
      </c>
      <c r="E648" s="93">
        <f>E42+E93+E130</f>
        <v>400000</v>
      </c>
    </row>
    <row r="649" spans="1:5" ht="24.75" customHeight="1" thickBot="1">
      <c r="A649" s="48" t="s">
        <v>44</v>
      </c>
      <c r="B649" s="93">
        <f>B43+B94</f>
        <v>0</v>
      </c>
      <c r="C649" s="93">
        <f>C43+C94</f>
        <v>0</v>
      </c>
      <c r="D649" s="93">
        <f>D43+D94</f>
        <v>0</v>
      </c>
      <c r="E649" s="93">
        <f>E43+E94</f>
        <v>0</v>
      </c>
    </row>
    <row r="650" spans="1:5" ht="24.75" customHeight="1" thickBot="1">
      <c r="A650" s="50" t="s">
        <v>28</v>
      </c>
      <c r="B650" s="121">
        <f>B132+B95+B44</f>
        <v>63945</v>
      </c>
      <c r="C650" s="121">
        <f>C132+C95+C44</f>
        <v>66000</v>
      </c>
      <c r="D650" s="121">
        <f>D132+D95+D44</f>
        <v>66000</v>
      </c>
      <c r="E650" s="121">
        <f>E132+E95+E44</f>
        <v>66000</v>
      </c>
    </row>
    <row r="651" spans="1:5" ht="24.75" customHeight="1" thickBot="1">
      <c r="A651" s="48" t="s">
        <v>41</v>
      </c>
      <c r="B651" s="93">
        <f>B45+B96+B133</f>
        <v>63945</v>
      </c>
      <c r="C651" s="93">
        <f>C45+C96+C133</f>
        <v>66000</v>
      </c>
      <c r="D651" s="93">
        <f>D45+D96+D133</f>
        <v>66000</v>
      </c>
      <c r="E651" s="93">
        <f>E45+E96+E133</f>
        <v>66000</v>
      </c>
    </row>
    <row r="652" spans="1:5" ht="24.75" customHeight="1" thickBot="1">
      <c r="A652" s="48" t="s">
        <v>44</v>
      </c>
      <c r="B652" s="93">
        <f>B46+B94</f>
        <v>0</v>
      </c>
      <c r="C652" s="93">
        <f>C46+C94</f>
        <v>0</v>
      </c>
      <c r="D652" s="93">
        <f>D46+D94</f>
        <v>0</v>
      </c>
      <c r="E652" s="93">
        <f>E46+E94</f>
        <v>0</v>
      </c>
    </row>
    <row r="653" spans="1:5" ht="24.75" customHeight="1" thickBot="1">
      <c r="A653" s="50" t="s">
        <v>480</v>
      </c>
      <c r="B653" s="121">
        <f>B654+B655</f>
        <v>428375</v>
      </c>
      <c r="C653" s="121">
        <f>C654+C655</f>
        <v>377550</v>
      </c>
      <c r="D653" s="121">
        <f>D654+D655</f>
        <v>388000</v>
      </c>
      <c r="E653" s="121">
        <f>E654+E655</f>
        <v>388000</v>
      </c>
    </row>
    <row r="654" spans="1:5" ht="24.75" customHeight="1" thickBot="1">
      <c r="A654" s="48" t="s">
        <v>41</v>
      </c>
      <c r="B654" s="93">
        <f>B48+B99+B173+B136</f>
        <v>428375</v>
      </c>
      <c r="C654" s="93">
        <f>C48+C99+C136</f>
        <v>377550</v>
      </c>
      <c r="D654" s="93">
        <f>D48+D99+D136</f>
        <v>388000</v>
      </c>
      <c r="E654" s="93">
        <f>E48+E99+E136</f>
        <v>388000</v>
      </c>
    </row>
    <row r="655" spans="1:5" ht="24.75" customHeight="1" thickBot="1">
      <c r="A655" s="48" t="s">
        <v>44</v>
      </c>
      <c r="B655" s="93">
        <f>B49+B100</f>
        <v>0</v>
      </c>
      <c r="C655" s="93">
        <f>C49+C100</f>
        <v>0</v>
      </c>
      <c r="D655" s="93">
        <f>D49+D100</f>
        <v>0</v>
      </c>
      <c r="E655" s="93">
        <f>E49+E100</f>
        <v>0</v>
      </c>
    </row>
    <row r="656" spans="1:5" ht="24.75" customHeight="1" thickBot="1">
      <c r="A656" s="50" t="s">
        <v>2</v>
      </c>
      <c r="B656" s="122">
        <f>B657+B658</f>
        <v>0</v>
      </c>
      <c r="C656" s="122">
        <f>C657+C658</f>
        <v>0</v>
      </c>
      <c r="D656" s="122">
        <f>D657+D658</f>
        <v>0</v>
      </c>
      <c r="E656" s="122">
        <f>E657+E658</f>
        <v>0</v>
      </c>
    </row>
    <row r="657" spans="1:5" ht="24.75" customHeight="1" thickBot="1">
      <c r="A657" s="48" t="s">
        <v>41</v>
      </c>
      <c r="B657" s="92">
        <f t="shared" ref="B657:E658" si="36">B51+B102</f>
        <v>0</v>
      </c>
      <c r="C657" s="92">
        <f t="shared" si="36"/>
        <v>0</v>
      </c>
      <c r="D657" s="92">
        <f t="shared" si="36"/>
        <v>0</v>
      </c>
      <c r="E657" s="92">
        <f t="shared" si="36"/>
        <v>0</v>
      </c>
    </row>
    <row r="658" spans="1:5" ht="24.75" customHeight="1" thickBot="1">
      <c r="A658" s="48" t="s">
        <v>44</v>
      </c>
      <c r="B658" s="93">
        <f t="shared" si="36"/>
        <v>0</v>
      </c>
      <c r="C658" s="93">
        <f t="shared" si="36"/>
        <v>0</v>
      </c>
      <c r="D658" s="93">
        <f t="shared" si="36"/>
        <v>0</v>
      </c>
      <c r="E658" s="93">
        <f t="shared" si="36"/>
        <v>0</v>
      </c>
    </row>
    <row r="659" spans="1:5" ht="24.75" customHeight="1" thickBot="1">
      <c r="A659" s="50" t="s">
        <v>24</v>
      </c>
      <c r="B659" s="121">
        <v>0</v>
      </c>
      <c r="C659" s="121">
        <v>0</v>
      </c>
      <c r="D659" s="121">
        <v>0</v>
      </c>
      <c r="E659" s="121">
        <v>0</v>
      </c>
    </row>
    <row r="660" spans="1:5" ht="24.75" customHeight="1" thickBot="1">
      <c r="A660" s="48" t="s">
        <v>41</v>
      </c>
      <c r="B660" s="121">
        <v>0</v>
      </c>
      <c r="C660" s="121">
        <v>0</v>
      </c>
      <c r="D660" s="121">
        <v>0</v>
      </c>
      <c r="E660" s="121">
        <v>0</v>
      </c>
    </row>
    <row r="661" spans="1:5" ht="24.75" customHeight="1" thickBot="1">
      <c r="A661" s="48" t="s">
        <v>44</v>
      </c>
      <c r="B661" s="93">
        <f>B55+B106</f>
        <v>0</v>
      </c>
      <c r="C661" s="93">
        <f>C55+C106</f>
        <v>0</v>
      </c>
      <c r="D661" s="93">
        <f>D55+D106</f>
        <v>0</v>
      </c>
      <c r="E661" s="93">
        <f>E55+E106</f>
        <v>0</v>
      </c>
    </row>
    <row r="662" spans="1:5" ht="24.75" customHeight="1" thickBot="1">
      <c r="A662" s="50" t="s">
        <v>25</v>
      </c>
      <c r="B662" s="121">
        <f>B663+B664</f>
        <v>0</v>
      </c>
      <c r="C662" s="121">
        <f>C663+C664</f>
        <v>0</v>
      </c>
      <c r="D662" s="121">
        <f>D663+D664</f>
        <v>0</v>
      </c>
      <c r="E662" s="121">
        <f>E663+E664</f>
        <v>0</v>
      </c>
    </row>
    <row r="663" spans="1:5" ht="24.75" customHeight="1" thickBot="1">
      <c r="A663" s="48" t="s">
        <v>41</v>
      </c>
      <c r="B663" s="92">
        <f t="shared" ref="B663:E664" si="37">B57+B108</f>
        <v>0</v>
      </c>
      <c r="C663" s="92">
        <f t="shared" si="37"/>
        <v>0</v>
      </c>
      <c r="D663" s="92">
        <f t="shared" si="37"/>
        <v>0</v>
      </c>
      <c r="E663" s="92">
        <f t="shared" si="37"/>
        <v>0</v>
      </c>
    </row>
    <row r="664" spans="1:5" ht="24.75" customHeight="1" thickBot="1">
      <c r="A664" s="48" t="s">
        <v>44</v>
      </c>
      <c r="B664" s="93">
        <f t="shared" si="37"/>
        <v>0</v>
      </c>
      <c r="C664" s="93">
        <f t="shared" si="37"/>
        <v>0</v>
      </c>
      <c r="D664" s="93">
        <f t="shared" si="37"/>
        <v>0</v>
      </c>
      <c r="E664" s="93">
        <f t="shared" si="37"/>
        <v>0</v>
      </c>
    </row>
    <row r="665" spans="1:5" ht="24.75" customHeight="1" thickBot="1">
      <c r="A665" s="50" t="s">
        <v>3</v>
      </c>
      <c r="B665" s="122">
        <f>B666+B667</f>
        <v>2000</v>
      </c>
      <c r="C665" s="122">
        <v>2000</v>
      </c>
      <c r="D665" s="122">
        <f>D666+D667</f>
        <v>2000</v>
      </c>
      <c r="E665" s="122">
        <f>E666+E667</f>
        <v>2000</v>
      </c>
    </row>
    <row r="666" spans="1:5" ht="24.75" customHeight="1" thickBot="1">
      <c r="A666" s="48" t="s">
        <v>41</v>
      </c>
      <c r="B666" s="123">
        <v>2000</v>
      </c>
      <c r="C666" s="123">
        <f>C111+C60+C148</f>
        <v>2000</v>
      </c>
      <c r="D666" s="123">
        <f>D111+D60+D148</f>
        <v>2000</v>
      </c>
      <c r="E666" s="123">
        <f>E111+E60+E148</f>
        <v>2000</v>
      </c>
    </row>
    <row r="667" spans="1:5" ht="24.75" customHeight="1" thickBot="1">
      <c r="A667" s="48" t="s">
        <v>44</v>
      </c>
      <c r="B667" s="93">
        <f>B61+B112</f>
        <v>0</v>
      </c>
      <c r="C667" s="93">
        <f>C61+C112</f>
        <v>0</v>
      </c>
      <c r="D667" s="93">
        <f>D61+D112</f>
        <v>0</v>
      </c>
      <c r="E667" s="93">
        <f>E61+E112</f>
        <v>0</v>
      </c>
    </row>
    <row r="668" spans="1:5" ht="24.75" customHeight="1" thickBot="1">
      <c r="A668" s="50" t="s">
        <v>19</v>
      </c>
      <c r="B668" s="122">
        <f>B669+B670+B671+B672</f>
        <v>0</v>
      </c>
      <c r="C668" s="122">
        <f>C669+C670+C671+C672</f>
        <v>0</v>
      </c>
      <c r="D668" s="122">
        <f>D669+D670+D671+D672</f>
        <v>0</v>
      </c>
      <c r="E668" s="122">
        <f>E669+E670+E671+E672</f>
        <v>0</v>
      </c>
    </row>
    <row r="669" spans="1:5" ht="24.75" customHeight="1" thickBot="1">
      <c r="A669" s="48" t="s">
        <v>41</v>
      </c>
      <c r="B669" s="92">
        <v>0</v>
      </c>
      <c r="C669" s="92">
        <v>0</v>
      </c>
      <c r="D669" s="92">
        <v>0</v>
      </c>
      <c r="E669" s="92">
        <v>0</v>
      </c>
    </row>
    <row r="670" spans="1:5" ht="24.75" customHeight="1" thickBot="1">
      <c r="A670" s="48" t="s">
        <v>49</v>
      </c>
      <c r="B670" s="92">
        <v>0</v>
      </c>
      <c r="C670" s="92">
        <v>0</v>
      </c>
      <c r="D670" s="92">
        <v>0</v>
      </c>
      <c r="E670" s="92">
        <v>0</v>
      </c>
    </row>
    <row r="671" spans="1:5" ht="24.75" customHeight="1" thickBot="1">
      <c r="A671" s="48" t="s">
        <v>47</v>
      </c>
      <c r="B671" s="92">
        <v>0</v>
      </c>
      <c r="C671" s="92">
        <v>0</v>
      </c>
      <c r="D671" s="92">
        <v>0</v>
      </c>
      <c r="E671" s="92">
        <v>0</v>
      </c>
    </row>
    <row r="672" spans="1:5" ht="24.75" customHeight="1" thickBot="1">
      <c r="A672" s="48" t="s">
        <v>48</v>
      </c>
      <c r="B672" s="92">
        <v>0</v>
      </c>
      <c r="C672" s="92">
        <v>0</v>
      </c>
      <c r="D672" s="92">
        <v>0</v>
      </c>
      <c r="E672" s="92">
        <v>0</v>
      </c>
    </row>
    <row r="673" spans="1:5" ht="24.75" customHeight="1" thickBot="1">
      <c r="A673" s="49" t="s">
        <v>20</v>
      </c>
      <c r="B673" s="121">
        <v>130000</v>
      </c>
      <c r="C673" s="121">
        <v>50000</v>
      </c>
      <c r="D673" s="121">
        <v>200000</v>
      </c>
      <c r="E673" s="121">
        <f>E674+E675+E676+E677</f>
        <v>200000</v>
      </c>
    </row>
    <row r="674" spans="1:5" ht="24.75" customHeight="1" thickBot="1">
      <c r="A674" s="48" t="s">
        <v>41</v>
      </c>
      <c r="B674" s="92">
        <v>130000</v>
      </c>
      <c r="C674" s="92">
        <f>C638+C613+C588+C563+C538+C513+C488+C463+C438+C413+C388+C363+C338+C313+C263+C238+C288</f>
        <v>50000</v>
      </c>
      <c r="D674" s="92">
        <f t="shared" ref="D674:E674" si="38">D638+D613+D588+D563+D538+D513+D488+D463+D438+D413+D388+D363+D338+D313+D263+D238+D288</f>
        <v>200000</v>
      </c>
      <c r="E674" s="92">
        <f t="shared" si="38"/>
        <v>200000</v>
      </c>
    </row>
    <row r="675" spans="1:5" ht="24.75" customHeight="1" thickBot="1">
      <c r="A675" s="48" t="s">
        <v>49</v>
      </c>
      <c r="B675" s="92">
        <v>0</v>
      </c>
      <c r="C675" s="92">
        <v>0</v>
      </c>
      <c r="D675" s="92">
        <v>0</v>
      </c>
      <c r="E675" s="92">
        <v>0</v>
      </c>
    </row>
    <row r="676" spans="1:5" ht="24.75" customHeight="1" thickBot="1">
      <c r="A676" s="48" t="s">
        <v>47</v>
      </c>
      <c r="B676" s="92">
        <v>0</v>
      </c>
      <c r="C676" s="92">
        <v>0</v>
      </c>
      <c r="D676" s="92">
        <v>0</v>
      </c>
      <c r="E676" s="92">
        <v>0</v>
      </c>
    </row>
    <row r="677" spans="1:5" ht="24.75" customHeight="1" thickBot="1">
      <c r="A677" s="48" t="s">
        <v>48</v>
      </c>
      <c r="B677" s="92">
        <v>0</v>
      </c>
      <c r="C677" s="92">
        <v>0</v>
      </c>
      <c r="D677" s="92">
        <v>0</v>
      </c>
      <c r="E677" s="92">
        <v>0</v>
      </c>
    </row>
    <row r="678" spans="1:5" ht="24.75" customHeight="1" thickBot="1">
      <c r="A678" s="47" t="s">
        <v>32</v>
      </c>
      <c r="B678" s="95">
        <f>B646-B645</f>
        <v>0</v>
      </c>
      <c r="C678" s="95">
        <f>C646-C645</f>
        <v>50000</v>
      </c>
      <c r="D678" s="95">
        <f>D646-D645</f>
        <v>0</v>
      </c>
      <c r="E678" s="95">
        <f>E646-E645</f>
        <v>0</v>
      </c>
    </row>
  </sheetData>
  <mergeCells count="136">
    <mergeCell ref="A1:E1"/>
    <mergeCell ref="A3:E3"/>
    <mergeCell ref="B5:E5"/>
    <mergeCell ref="B6:E6"/>
    <mergeCell ref="B7:E7"/>
    <mergeCell ref="A8:E8"/>
    <mergeCell ref="A26:E26"/>
    <mergeCell ref="B27:E27"/>
    <mergeCell ref="B28:E28"/>
    <mergeCell ref="A2:E2"/>
    <mergeCell ref="B29:E29"/>
    <mergeCell ref="A30:A31"/>
    <mergeCell ref="A38:E38"/>
    <mergeCell ref="A9:E10"/>
    <mergeCell ref="B11:E11"/>
    <mergeCell ref="A12:A13"/>
    <mergeCell ref="B18:E18"/>
    <mergeCell ref="A19:E19"/>
    <mergeCell ref="A25:E25"/>
    <mergeCell ref="B79:E79"/>
    <mergeCell ref="B80:E80"/>
    <mergeCell ref="A81:A82"/>
    <mergeCell ref="A89:E89"/>
    <mergeCell ref="A90:A91"/>
    <mergeCell ref="B115:E115"/>
    <mergeCell ref="A39:A40"/>
    <mergeCell ref="B64:E64"/>
    <mergeCell ref="A65:E65"/>
    <mergeCell ref="A76:E76"/>
    <mergeCell ref="A77:E77"/>
    <mergeCell ref="B78:E78"/>
    <mergeCell ref="B153:E153"/>
    <mergeCell ref="B154:E154"/>
    <mergeCell ref="A155:A156"/>
    <mergeCell ref="A163:E163"/>
    <mergeCell ref="A164:A165"/>
    <mergeCell ref="A190:E190"/>
    <mergeCell ref="B116:E116"/>
    <mergeCell ref="B117:E117"/>
    <mergeCell ref="A118:A119"/>
    <mergeCell ref="A126:E126"/>
    <mergeCell ref="A127:A128"/>
    <mergeCell ref="B152:E152"/>
    <mergeCell ref="A205:A206"/>
    <mergeCell ref="B219:E219"/>
    <mergeCell ref="B220:E220"/>
    <mergeCell ref="A221:A222"/>
    <mergeCell ref="A229:E229"/>
    <mergeCell ref="A230:A231"/>
    <mergeCell ref="A191:E191"/>
    <mergeCell ref="B192:E192"/>
    <mergeCell ref="B194:E194"/>
    <mergeCell ref="B195:E195"/>
    <mergeCell ref="A196:A197"/>
    <mergeCell ref="A204:E204"/>
    <mergeCell ref="B270:E270"/>
    <mergeCell ref="A271:A272"/>
    <mergeCell ref="A279:E279"/>
    <mergeCell ref="A280:A281"/>
    <mergeCell ref="B294:E294"/>
    <mergeCell ref="B295:E295"/>
    <mergeCell ref="B244:E244"/>
    <mergeCell ref="B245:E245"/>
    <mergeCell ref="A246:A247"/>
    <mergeCell ref="A254:E254"/>
    <mergeCell ref="A255:A256"/>
    <mergeCell ref="B269:E269"/>
    <mergeCell ref="A329:E329"/>
    <mergeCell ref="A330:A331"/>
    <mergeCell ref="B344:E344"/>
    <mergeCell ref="B345:E345"/>
    <mergeCell ref="A346:A347"/>
    <mergeCell ref="A354:E354"/>
    <mergeCell ref="A296:A297"/>
    <mergeCell ref="A304:E304"/>
    <mergeCell ref="A305:A306"/>
    <mergeCell ref="B319:E319"/>
    <mergeCell ref="B320:E320"/>
    <mergeCell ref="A321:A322"/>
    <mergeCell ref="B394:E394"/>
    <mergeCell ref="B395:E395"/>
    <mergeCell ref="A396:A397"/>
    <mergeCell ref="A404:E404"/>
    <mergeCell ref="A405:A406"/>
    <mergeCell ref="B419:E419"/>
    <mergeCell ref="A355:A356"/>
    <mergeCell ref="B369:E369"/>
    <mergeCell ref="B370:E370"/>
    <mergeCell ref="A371:A372"/>
    <mergeCell ref="A379:E379"/>
    <mergeCell ref="A380:A381"/>
    <mergeCell ref="A446:A447"/>
    <mergeCell ref="A454:E454"/>
    <mergeCell ref="A455:A456"/>
    <mergeCell ref="B469:E469"/>
    <mergeCell ref="B470:E470"/>
    <mergeCell ref="A471:A472"/>
    <mergeCell ref="B420:E420"/>
    <mergeCell ref="A421:A422"/>
    <mergeCell ref="A429:E429"/>
    <mergeCell ref="A430:A431"/>
    <mergeCell ref="B444:E444"/>
    <mergeCell ref="B445:E445"/>
    <mergeCell ref="A505:A506"/>
    <mergeCell ref="B519:E519"/>
    <mergeCell ref="B520:E520"/>
    <mergeCell ref="A521:A522"/>
    <mergeCell ref="A529:E529"/>
    <mergeCell ref="A530:A531"/>
    <mergeCell ref="A479:E479"/>
    <mergeCell ref="A480:A481"/>
    <mergeCell ref="B494:E494"/>
    <mergeCell ref="B495:E495"/>
    <mergeCell ref="A496:A497"/>
    <mergeCell ref="A504:E504"/>
    <mergeCell ref="B570:E570"/>
    <mergeCell ref="A571:A572"/>
    <mergeCell ref="A579:E579"/>
    <mergeCell ref="A580:A581"/>
    <mergeCell ref="B594:E594"/>
    <mergeCell ref="B595:E595"/>
    <mergeCell ref="B544:E544"/>
    <mergeCell ref="B545:E545"/>
    <mergeCell ref="A546:A547"/>
    <mergeCell ref="A554:E554"/>
    <mergeCell ref="A555:A556"/>
    <mergeCell ref="B569:E569"/>
    <mergeCell ref="A629:E629"/>
    <mergeCell ref="A630:A631"/>
    <mergeCell ref="B643:E643"/>
    <mergeCell ref="A596:A597"/>
    <mergeCell ref="A604:E604"/>
    <mergeCell ref="A605:A606"/>
    <mergeCell ref="B619:E619"/>
    <mergeCell ref="B620:E620"/>
    <mergeCell ref="A621:A62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E148"/>
  <sheetViews>
    <sheetView workbookViewId="0">
      <selection sqref="A1:E1"/>
    </sheetView>
  </sheetViews>
  <sheetFormatPr defaultRowHeight="15"/>
  <cols>
    <col min="1" max="1" width="39.140625" style="852" customWidth="1"/>
    <col min="2" max="2" width="15.85546875" style="852" hidden="1" customWidth="1"/>
    <col min="3" max="4" width="11.7109375" style="852" customWidth="1"/>
    <col min="5" max="5" width="13.5703125" style="852" customWidth="1"/>
    <col min="6" max="16384" width="9.140625" style="128"/>
  </cols>
  <sheetData>
    <row r="1" spans="1:5" s="256" customFormat="1">
      <c r="A1" s="431" t="s">
        <v>291</v>
      </c>
      <c r="B1" s="431"/>
      <c r="C1" s="431"/>
      <c r="D1" s="431"/>
      <c r="E1" s="431"/>
    </row>
    <row r="2" spans="1:5" ht="32.25" customHeight="1">
      <c r="A2" s="809" t="s">
        <v>303</v>
      </c>
      <c r="B2" s="809"/>
      <c r="C2" s="809"/>
      <c r="D2" s="809"/>
      <c r="E2" s="809"/>
    </row>
    <row r="3" spans="1:5" ht="18" customHeight="1" thickBot="1">
      <c r="A3" s="810" t="s">
        <v>190</v>
      </c>
      <c r="B3" s="810"/>
      <c r="C3" s="810"/>
      <c r="D3" s="810"/>
      <c r="E3" s="810"/>
    </row>
    <row r="4" spans="1:5" ht="15.75" thickBot="1">
      <c r="A4" s="180" t="s">
        <v>21</v>
      </c>
      <c r="B4" s="711" t="s">
        <v>426</v>
      </c>
      <c r="C4" s="711"/>
      <c r="D4" s="711"/>
      <c r="E4" s="711"/>
    </row>
    <row r="5" spans="1:5" ht="15.75" thickBot="1">
      <c r="A5" s="180" t="s">
        <v>4</v>
      </c>
      <c r="B5" s="712" t="s">
        <v>427</v>
      </c>
      <c r="C5" s="713"/>
      <c r="D5" s="713"/>
      <c r="E5" s="714"/>
    </row>
    <row r="6" spans="1:5" ht="15.75" thickBot="1">
      <c r="A6" s="180" t="s">
        <v>26</v>
      </c>
      <c r="B6" s="502" t="s">
        <v>192</v>
      </c>
      <c r="C6" s="503"/>
      <c r="D6" s="503"/>
      <c r="E6" s="504"/>
    </row>
    <row r="7" spans="1:5" ht="15.75" thickBot="1">
      <c r="A7" s="811" t="s">
        <v>7</v>
      </c>
      <c r="B7" s="812"/>
      <c r="C7" s="812"/>
      <c r="D7" s="812"/>
      <c r="E7" s="813"/>
    </row>
    <row r="8" spans="1:5" ht="34.5" customHeight="1">
      <c r="A8" s="814" t="s">
        <v>428</v>
      </c>
      <c r="B8" s="815"/>
      <c r="C8" s="815"/>
      <c r="D8" s="815"/>
      <c r="E8" s="816"/>
    </row>
    <row r="9" spans="1:5" ht="44.25" customHeight="1">
      <c r="A9" s="817"/>
      <c r="B9" s="818"/>
      <c r="C9" s="818"/>
      <c r="D9" s="818"/>
      <c r="E9" s="819"/>
    </row>
    <row r="10" spans="1:5" ht="1.5" customHeight="1" thickBot="1">
      <c r="A10" s="820"/>
      <c r="B10" s="821"/>
      <c r="C10" s="821"/>
      <c r="D10" s="821"/>
      <c r="E10" s="822"/>
    </row>
    <row r="11" spans="1:5" ht="72" customHeight="1" thickBot="1">
      <c r="A11" s="823" t="s">
        <v>10</v>
      </c>
      <c r="B11" s="824" t="s">
        <v>429</v>
      </c>
      <c r="C11" s="825"/>
      <c r="D11" s="825"/>
      <c r="E11" s="826"/>
    </row>
    <row r="12" spans="1:5" ht="23.25" customHeight="1">
      <c r="A12" s="715" t="s">
        <v>11</v>
      </c>
      <c r="B12" s="170">
        <v>2019</v>
      </c>
      <c r="C12" s="170">
        <v>2020</v>
      </c>
      <c r="D12" s="170">
        <v>2021</v>
      </c>
      <c r="E12" s="170">
        <v>2022</v>
      </c>
    </row>
    <row r="13" spans="1:5" ht="11.25" customHeight="1" thickBot="1">
      <c r="A13" s="716"/>
      <c r="B13" s="181" t="s">
        <v>5</v>
      </c>
      <c r="C13" s="181" t="s">
        <v>6</v>
      </c>
      <c r="D13" s="181" t="s">
        <v>6</v>
      </c>
      <c r="E13" s="181" t="s">
        <v>6</v>
      </c>
    </row>
    <row r="14" spans="1:5" ht="15.75" thickBot="1">
      <c r="A14" s="175" t="s">
        <v>430</v>
      </c>
      <c r="B14" s="827">
        <v>860</v>
      </c>
      <c r="C14" s="827">
        <v>860</v>
      </c>
      <c r="D14" s="827">
        <v>860</v>
      </c>
      <c r="E14" s="827">
        <v>860</v>
      </c>
    </row>
    <row r="15" spans="1:5" ht="36.75" thickBot="1">
      <c r="A15" s="386" t="s">
        <v>431</v>
      </c>
      <c r="B15" s="827">
        <v>7981</v>
      </c>
      <c r="C15" s="827">
        <v>7981</v>
      </c>
      <c r="D15" s="827">
        <v>7981</v>
      </c>
      <c r="E15" s="827">
        <v>7981</v>
      </c>
    </row>
    <row r="16" spans="1:5" ht="62.25" customHeight="1" thickBot="1">
      <c r="A16" s="382" t="s">
        <v>12</v>
      </c>
      <c r="B16" s="824" t="s">
        <v>432</v>
      </c>
      <c r="C16" s="828"/>
      <c r="D16" s="828"/>
      <c r="E16" s="829"/>
    </row>
    <row r="17" spans="1:5" ht="18.75" customHeight="1">
      <c r="A17" s="717" t="s">
        <v>13</v>
      </c>
      <c r="B17" s="718"/>
      <c r="C17" s="718"/>
      <c r="D17" s="718"/>
      <c r="E17" s="719"/>
    </row>
    <row r="18" spans="1:5" ht="18" customHeight="1">
      <c r="A18" s="182" t="s">
        <v>433</v>
      </c>
      <c r="B18" s="182">
        <v>2019</v>
      </c>
      <c r="C18" s="182">
        <v>2020</v>
      </c>
      <c r="D18" s="182">
        <v>2021</v>
      </c>
      <c r="E18" s="182">
        <v>2022</v>
      </c>
    </row>
    <row r="19" spans="1:5" ht="20.25" customHeight="1" thickBot="1">
      <c r="A19" s="175" t="s">
        <v>434</v>
      </c>
      <c r="B19" s="830">
        <f>795+933</f>
        <v>1728</v>
      </c>
      <c r="C19" s="827">
        <v>1728</v>
      </c>
      <c r="D19" s="827">
        <v>1728</v>
      </c>
      <c r="E19" s="827">
        <v>1728</v>
      </c>
    </row>
    <row r="20" spans="1:5" ht="32.25" customHeight="1" thickBot="1">
      <c r="A20" s="386" t="s">
        <v>435</v>
      </c>
      <c r="B20" s="831">
        <v>850</v>
      </c>
      <c r="C20" s="831">
        <v>850</v>
      </c>
      <c r="D20" s="831">
        <v>850</v>
      </c>
      <c r="E20" s="831">
        <v>850</v>
      </c>
    </row>
    <row r="21" spans="1:5" ht="26.25" customHeight="1" thickBot="1">
      <c r="A21" s="175" t="s">
        <v>436</v>
      </c>
      <c r="B21" s="832">
        <v>2013</v>
      </c>
      <c r="C21" s="832">
        <v>2030</v>
      </c>
      <c r="D21" s="832">
        <v>2040</v>
      </c>
      <c r="E21" s="832">
        <v>2050</v>
      </c>
    </row>
    <row r="22" spans="1:5" ht="18" customHeight="1" thickBot="1">
      <c r="A22" s="386" t="s">
        <v>437</v>
      </c>
      <c r="B22" s="831">
        <v>8</v>
      </c>
      <c r="C22" s="831">
        <v>23</v>
      </c>
      <c r="D22" s="831">
        <v>23</v>
      </c>
      <c r="E22" s="831">
        <v>23</v>
      </c>
    </row>
    <row r="23" spans="1:5" ht="27" customHeight="1" thickBot="1">
      <c r="A23" s="175" t="s">
        <v>438</v>
      </c>
      <c r="B23" s="831">
        <v>8</v>
      </c>
      <c r="C23" s="831">
        <v>7</v>
      </c>
      <c r="D23" s="831">
        <v>7</v>
      </c>
      <c r="E23" s="831">
        <v>7</v>
      </c>
    </row>
    <row r="24" spans="1:5" ht="16.5" customHeight="1" thickBot="1">
      <c r="A24" s="386" t="s">
        <v>439</v>
      </c>
      <c r="B24" s="831">
        <v>14</v>
      </c>
      <c r="C24" s="831">
        <v>18</v>
      </c>
      <c r="D24" s="831">
        <v>18</v>
      </c>
      <c r="E24" s="831">
        <v>18</v>
      </c>
    </row>
    <row r="25" spans="1:5" ht="27.75" customHeight="1" thickBot="1">
      <c r="A25" s="175" t="s">
        <v>440</v>
      </c>
      <c r="B25" s="833">
        <v>35</v>
      </c>
      <c r="C25" s="833">
        <v>40</v>
      </c>
      <c r="D25" s="833">
        <v>45</v>
      </c>
      <c r="E25" s="833">
        <v>50</v>
      </c>
    </row>
    <row r="26" spans="1:5" ht="15.75" thickBot="1">
      <c r="A26" s="514" t="s">
        <v>29</v>
      </c>
      <c r="B26" s="515"/>
      <c r="C26" s="515"/>
      <c r="D26" s="515"/>
      <c r="E26" s="516"/>
    </row>
    <row r="27" spans="1:5" ht="15.75" thickBot="1">
      <c r="A27" s="514" t="s">
        <v>36</v>
      </c>
      <c r="B27" s="515"/>
      <c r="C27" s="515"/>
      <c r="D27" s="515"/>
      <c r="E27" s="516"/>
    </row>
    <row r="28" spans="1:5" ht="24" customHeight="1" thickBot="1">
      <c r="A28" s="339" t="s">
        <v>27</v>
      </c>
      <c r="B28" s="505" t="s">
        <v>441</v>
      </c>
      <c r="C28" s="518"/>
      <c r="D28" s="518"/>
      <c r="E28" s="519"/>
    </row>
    <row r="29" spans="1:5" ht="72" customHeight="1" thickBot="1">
      <c r="A29" s="386" t="s">
        <v>9</v>
      </c>
      <c r="B29" s="720" t="s">
        <v>442</v>
      </c>
      <c r="C29" s="721"/>
      <c r="D29" s="721"/>
      <c r="E29" s="722"/>
    </row>
    <row r="30" spans="1:5" ht="15.75" thickBot="1">
      <c r="A30" s="386" t="s">
        <v>14</v>
      </c>
      <c r="B30" s="517" t="s">
        <v>443</v>
      </c>
      <c r="C30" s="518"/>
      <c r="D30" s="518"/>
      <c r="E30" s="519"/>
    </row>
    <row r="31" spans="1:5" ht="12.75" customHeight="1">
      <c r="A31" s="473"/>
      <c r="B31" s="170">
        <v>2019</v>
      </c>
      <c r="C31" s="170">
        <v>2020</v>
      </c>
      <c r="D31" s="170">
        <v>2021</v>
      </c>
      <c r="E31" s="170">
        <v>2022</v>
      </c>
    </row>
    <row r="32" spans="1:5" ht="12.75" customHeight="1" thickBot="1">
      <c r="A32" s="474"/>
      <c r="B32" s="171" t="s">
        <v>5</v>
      </c>
      <c r="C32" s="171" t="s">
        <v>6</v>
      </c>
      <c r="D32" s="171" t="s">
        <v>6</v>
      </c>
      <c r="E32" s="171" t="s">
        <v>6</v>
      </c>
    </row>
    <row r="33" spans="1:5" ht="15.75" thickBot="1">
      <c r="A33" s="386" t="s">
        <v>8</v>
      </c>
      <c r="B33" s="172">
        <v>571</v>
      </c>
      <c r="C33" s="172">
        <v>571</v>
      </c>
      <c r="D33" s="172">
        <v>571</v>
      </c>
      <c r="E33" s="172">
        <v>571</v>
      </c>
    </row>
    <row r="34" spans="1:5" ht="15.75" thickBot="1">
      <c r="A34" s="386" t="s">
        <v>15</v>
      </c>
      <c r="B34" s="172">
        <f>B63</f>
        <v>600050</v>
      </c>
      <c r="C34" s="172">
        <f t="shared" ref="C34:E34" si="0">C63</f>
        <v>600050</v>
      </c>
      <c r="D34" s="172">
        <f t="shared" si="0"/>
        <v>620000</v>
      </c>
      <c r="E34" s="172">
        <f t="shared" si="0"/>
        <v>620000</v>
      </c>
    </row>
    <row r="35" spans="1:5" ht="15.75" thickBot="1">
      <c r="A35" s="386" t="s">
        <v>23</v>
      </c>
      <c r="B35" s="172">
        <f>B34/B33</f>
        <v>1050.8756567425569</v>
      </c>
      <c r="C35" s="172">
        <f t="shared" ref="C35:E35" si="1">C34/C33</f>
        <v>1050.8756567425569</v>
      </c>
      <c r="D35" s="172">
        <f t="shared" si="1"/>
        <v>1085.8143607705779</v>
      </c>
      <c r="E35" s="172">
        <f t="shared" si="1"/>
        <v>1085.8143607705779</v>
      </c>
    </row>
    <row r="36" spans="1:5" ht="15.75" thickBot="1">
      <c r="A36" s="386" t="s">
        <v>16</v>
      </c>
      <c r="B36" s="384" t="s">
        <v>22</v>
      </c>
      <c r="C36" s="173">
        <f>C33/B33-1</f>
        <v>0</v>
      </c>
      <c r="D36" s="173">
        <f t="shared" ref="D36:E38" si="2">D33/C33-1</f>
        <v>0</v>
      </c>
      <c r="E36" s="173">
        <f t="shared" si="2"/>
        <v>0</v>
      </c>
    </row>
    <row r="37" spans="1:5" ht="15.75" thickBot="1">
      <c r="A37" s="386" t="s">
        <v>17</v>
      </c>
      <c r="B37" s="384" t="s">
        <v>22</v>
      </c>
      <c r="C37" s="173">
        <f>C34/B34-1</f>
        <v>0</v>
      </c>
      <c r="D37" s="173">
        <f t="shared" si="2"/>
        <v>3.3247229397550093E-2</v>
      </c>
      <c r="E37" s="173">
        <f t="shared" si="2"/>
        <v>0</v>
      </c>
    </row>
    <row r="38" spans="1:5" ht="15.75" thickBot="1">
      <c r="A38" s="386" t="s">
        <v>18</v>
      </c>
      <c r="B38" s="384" t="s">
        <v>22</v>
      </c>
      <c r="C38" s="173">
        <f>C35/B35-1</f>
        <v>0</v>
      </c>
      <c r="D38" s="173">
        <f t="shared" si="2"/>
        <v>3.3247229397550093E-2</v>
      </c>
      <c r="E38" s="173">
        <f t="shared" si="2"/>
        <v>0</v>
      </c>
    </row>
    <row r="39" spans="1:5" ht="15.75" thickBot="1">
      <c r="A39" s="502" t="s">
        <v>425</v>
      </c>
      <c r="B39" s="503"/>
      <c r="C39" s="503"/>
      <c r="D39" s="503"/>
      <c r="E39" s="504"/>
    </row>
    <row r="40" spans="1:5" ht="12.75" customHeight="1">
      <c r="A40" s="473" t="s">
        <v>433</v>
      </c>
      <c r="B40" s="170">
        <v>2019</v>
      </c>
      <c r="C40" s="170">
        <v>2020</v>
      </c>
      <c r="D40" s="170">
        <v>2021</v>
      </c>
      <c r="E40" s="170">
        <v>2022</v>
      </c>
    </row>
    <row r="41" spans="1:5" ht="12" customHeight="1" thickBot="1">
      <c r="A41" s="474"/>
      <c r="B41" s="171" t="s">
        <v>5</v>
      </c>
      <c r="C41" s="171" t="s">
        <v>6</v>
      </c>
      <c r="D41" s="171" t="s">
        <v>6</v>
      </c>
      <c r="E41" s="171" t="s">
        <v>6</v>
      </c>
    </row>
    <row r="42" spans="1:5" ht="15.75" thickBot="1">
      <c r="A42" s="316" t="s">
        <v>0</v>
      </c>
      <c r="B42" s="834">
        <f>B43+B44</f>
        <v>427100</v>
      </c>
      <c r="C42" s="834">
        <f t="shared" ref="C42:E42" si="3">C43+C44</f>
        <v>427100</v>
      </c>
      <c r="D42" s="834">
        <f t="shared" si="3"/>
        <v>427100</v>
      </c>
      <c r="E42" s="834">
        <f t="shared" si="3"/>
        <v>427100</v>
      </c>
    </row>
    <row r="43" spans="1:5" ht="15.75" thickBot="1">
      <c r="A43" s="317" t="s">
        <v>41</v>
      </c>
      <c r="B43" s="835">
        <v>427100</v>
      </c>
      <c r="C43" s="835">
        <v>427100</v>
      </c>
      <c r="D43" s="835">
        <v>427100</v>
      </c>
      <c r="E43" s="835">
        <v>427100</v>
      </c>
    </row>
    <row r="44" spans="1:5" ht="15.75" thickBot="1">
      <c r="A44" s="317" t="s">
        <v>42</v>
      </c>
      <c r="B44" s="835"/>
      <c r="C44" s="835"/>
      <c r="D44" s="835"/>
      <c r="E44" s="835"/>
    </row>
    <row r="45" spans="1:5" ht="15.75" thickBot="1">
      <c r="A45" s="316" t="s">
        <v>28</v>
      </c>
      <c r="B45" s="834">
        <f>B46+B47</f>
        <v>72500</v>
      </c>
      <c r="C45" s="834">
        <f t="shared" ref="C45:E45" si="4">C46+C47</f>
        <v>72500</v>
      </c>
      <c r="D45" s="834">
        <f t="shared" si="4"/>
        <v>72500</v>
      </c>
      <c r="E45" s="834">
        <f t="shared" si="4"/>
        <v>72500</v>
      </c>
    </row>
    <row r="46" spans="1:5" ht="15.75" thickBot="1">
      <c r="A46" s="317" t="s">
        <v>41</v>
      </c>
      <c r="B46" s="835">
        <v>72500</v>
      </c>
      <c r="C46" s="834">
        <v>72500</v>
      </c>
      <c r="D46" s="834">
        <v>72500</v>
      </c>
      <c r="E46" s="834">
        <v>72500</v>
      </c>
    </row>
    <row r="47" spans="1:5" ht="13.5" customHeight="1" thickBot="1">
      <c r="A47" s="317" t="s">
        <v>42</v>
      </c>
      <c r="B47" s="835"/>
      <c r="C47" s="834"/>
      <c r="D47" s="834"/>
      <c r="E47" s="834"/>
    </row>
    <row r="48" spans="1:5" ht="15.75" thickBot="1">
      <c r="A48" s="316" t="s">
        <v>1</v>
      </c>
      <c r="B48" s="835">
        <f>B49+B50</f>
        <v>82950</v>
      </c>
      <c r="C48" s="835">
        <f t="shared" ref="C48:E48" si="5">C49+C50</f>
        <v>82950</v>
      </c>
      <c r="D48" s="835">
        <f t="shared" si="5"/>
        <v>102900</v>
      </c>
      <c r="E48" s="835">
        <f t="shared" si="5"/>
        <v>102900</v>
      </c>
    </row>
    <row r="49" spans="1:5" ht="15.75" thickBot="1">
      <c r="A49" s="317" t="s">
        <v>41</v>
      </c>
      <c r="B49" s="835">
        <v>82950</v>
      </c>
      <c r="C49" s="834">
        <v>82950</v>
      </c>
      <c r="D49" s="834">
        <v>102900</v>
      </c>
      <c r="E49" s="834">
        <v>102900</v>
      </c>
    </row>
    <row r="50" spans="1:5" ht="15" customHeight="1" thickBot="1">
      <c r="A50" s="317" t="s">
        <v>42</v>
      </c>
      <c r="B50" s="836"/>
      <c r="C50" s="827"/>
      <c r="D50" s="827"/>
      <c r="E50" s="827"/>
    </row>
    <row r="51" spans="1:5" ht="15" customHeight="1" thickBot="1">
      <c r="A51" s="316" t="s">
        <v>2</v>
      </c>
      <c r="B51" s="836">
        <f>B52+B53</f>
        <v>0</v>
      </c>
      <c r="C51" s="836">
        <f t="shared" ref="C51:E51" si="6">C52+C53</f>
        <v>0</v>
      </c>
      <c r="D51" s="836">
        <f t="shared" si="6"/>
        <v>0</v>
      </c>
      <c r="E51" s="836">
        <f t="shared" si="6"/>
        <v>0</v>
      </c>
    </row>
    <row r="52" spans="1:5" ht="15" customHeight="1" thickBot="1">
      <c r="A52" s="317" t="s">
        <v>41</v>
      </c>
      <c r="B52" s="836"/>
      <c r="C52" s="827"/>
      <c r="D52" s="827"/>
      <c r="E52" s="827"/>
    </row>
    <row r="53" spans="1:5" ht="15" customHeight="1" thickBot="1">
      <c r="A53" s="317" t="s">
        <v>42</v>
      </c>
      <c r="B53" s="836"/>
      <c r="C53" s="827"/>
      <c r="D53" s="827"/>
      <c r="E53" s="827"/>
    </row>
    <row r="54" spans="1:5" ht="15" customHeight="1" thickBot="1">
      <c r="A54" s="316" t="s">
        <v>24</v>
      </c>
      <c r="B54" s="836">
        <f>B55+B56</f>
        <v>0</v>
      </c>
      <c r="C54" s="836">
        <f t="shared" ref="C54:E54" si="7">C55+C56</f>
        <v>0</v>
      </c>
      <c r="D54" s="836">
        <f t="shared" si="7"/>
        <v>0</v>
      </c>
      <c r="E54" s="836">
        <f t="shared" si="7"/>
        <v>0</v>
      </c>
    </row>
    <row r="55" spans="1:5" ht="15" customHeight="1" thickBot="1">
      <c r="A55" s="317" t="s">
        <v>41</v>
      </c>
      <c r="B55" s="836"/>
      <c r="C55" s="827"/>
      <c r="D55" s="827"/>
      <c r="E55" s="827"/>
    </row>
    <row r="56" spans="1:5" ht="15" customHeight="1" thickBot="1">
      <c r="A56" s="317" t="s">
        <v>42</v>
      </c>
      <c r="B56" s="836"/>
      <c r="C56" s="827"/>
      <c r="D56" s="827"/>
      <c r="E56" s="827"/>
    </row>
    <row r="57" spans="1:5" ht="15" customHeight="1" thickBot="1">
      <c r="A57" s="316" t="s">
        <v>25</v>
      </c>
      <c r="B57" s="836">
        <f>B58+B59</f>
        <v>0</v>
      </c>
      <c r="C57" s="836">
        <f t="shared" ref="C57:E57" si="8">C58+C59</f>
        <v>0</v>
      </c>
      <c r="D57" s="836">
        <f t="shared" si="8"/>
        <v>0</v>
      </c>
      <c r="E57" s="836">
        <f t="shared" si="8"/>
        <v>0</v>
      </c>
    </row>
    <row r="58" spans="1:5" ht="15" customHeight="1" thickBot="1">
      <c r="A58" s="317" t="s">
        <v>41</v>
      </c>
      <c r="B58" s="836"/>
      <c r="C58" s="827"/>
      <c r="D58" s="827"/>
      <c r="E58" s="827"/>
    </row>
    <row r="59" spans="1:5" ht="15" customHeight="1" thickBot="1">
      <c r="A59" s="317" t="s">
        <v>42</v>
      </c>
      <c r="B59" s="836"/>
      <c r="C59" s="827"/>
      <c r="D59" s="827"/>
      <c r="E59" s="827"/>
    </row>
    <row r="60" spans="1:5" ht="15.75" thickBot="1">
      <c r="A60" s="316" t="s">
        <v>3</v>
      </c>
      <c r="B60" s="835">
        <f>B61+B62</f>
        <v>17500</v>
      </c>
      <c r="C60" s="835">
        <f t="shared" ref="C60:E60" si="9">C61+C62</f>
        <v>17500</v>
      </c>
      <c r="D60" s="835">
        <f t="shared" si="9"/>
        <v>17500</v>
      </c>
      <c r="E60" s="835">
        <f t="shared" si="9"/>
        <v>17500</v>
      </c>
    </row>
    <row r="61" spans="1:5" ht="15.75" thickBot="1">
      <c r="A61" s="317" t="s">
        <v>41</v>
      </c>
      <c r="B61" s="835">
        <v>17500</v>
      </c>
      <c r="C61" s="835">
        <v>17500</v>
      </c>
      <c r="D61" s="834">
        <v>17500</v>
      </c>
      <c r="E61" s="834">
        <v>17500</v>
      </c>
    </row>
    <row r="62" spans="1:5" ht="15.75" thickBot="1">
      <c r="A62" s="317" t="s">
        <v>42</v>
      </c>
      <c r="B62" s="835"/>
      <c r="C62" s="834"/>
      <c r="D62" s="834"/>
      <c r="E62" s="834"/>
    </row>
    <row r="63" spans="1:5" ht="15.75" thickBot="1">
      <c r="A63" s="360" t="s">
        <v>30</v>
      </c>
      <c r="B63" s="835">
        <f>B60+B57+B54+B51+B48+B45+B42</f>
        <v>600050</v>
      </c>
      <c r="C63" s="835">
        <f t="shared" ref="C63:E63" si="10">C60+C57+C54+C51+C48+C45+C42</f>
        <v>600050</v>
      </c>
      <c r="D63" s="835">
        <f t="shared" si="10"/>
        <v>620000</v>
      </c>
      <c r="E63" s="835">
        <f t="shared" si="10"/>
        <v>620000</v>
      </c>
    </row>
    <row r="64" spans="1:5" ht="15.75" thickBot="1">
      <c r="A64" s="315" t="s">
        <v>32</v>
      </c>
      <c r="B64" s="356">
        <f>IF(B63-B34=0,0,"Error")</f>
        <v>0</v>
      </c>
      <c r="C64" s="356">
        <f t="shared" ref="C64:E64" si="11">IF(C63-C34=0,0,"Error")</f>
        <v>0</v>
      </c>
      <c r="D64" s="356">
        <f t="shared" si="11"/>
        <v>0</v>
      </c>
      <c r="E64" s="356">
        <f t="shared" si="11"/>
        <v>0</v>
      </c>
    </row>
    <row r="65" spans="1:5" ht="156" customHeight="1" thickBot="1">
      <c r="A65" s="837" t="s">
        <v>45</v>
      </c>
      <c r="B65" s="68" t="s">
        <v>256</v>
      </c>
      <c r="C65" s="838" t="s">
        <v>508</v>
      </c>
      <c r="D65" s="839" t="s">
        <v>510</v>
      </c>
      <c r="E65" s="840"/>
    </row>
    <row r="66" spans="1:5" ht="45.75" customHeight="1" thickBot="1">
      <c r="A66" s="38" t="s">
        <v>9</v>
      </c>
      <c r="B66" s="633" t="s">
        <v>509</v>
      </c>
      <c r="C66" s="634"/>
      <c r="D66" s="634"/>
      <c r="E66" s="635"/>
    </row>
    <row r="67" spans="1:5" ht="15.75" thickBot="1">
      <c r="A67" s="38" t="s">
        <v>14</v>
      </c>
      <c r="B67" s="723" t="s">
        <v>220</v>
      </c>
      <c r="C67" s="724"/>
      <c r="D67" s="724"/>
      <c r="E67" s="725"/>
    </row>
    <row r="68" spans="1:5">
      <c r="A68" s="628"/>
      <c r="B68" s="79">
        <v>2019</v>
      </c>
      <c r="C68" s="79">
        <v>2020</v>
      </c>
      <c r="D68" s="79">
        <v>2021</v>
      </c>
      <c r="E68" s="79">
        <v>2022</v>
      </c>
    </row>
    <row r="69" spans="1:5" ht="15.75" thickBot="1">
      <c r="A69" s="629"/>
      <c r="B69" s="80" t="s">
        <v>5</v>
      </c>
      <c r="C69" s="80" t="s">
        <v>6</v>
      </c>
      <c r="D69" s="80" t="s">
        <v>6</v>
      </c>
      <c r="E69" s="80" t="s">
        <v>6</v>
      </c>
    </row>
    <row r="70" spans="1:5" ht="15.75" thickBot="1">
      <c r="A70" s="38" t="s">
        <v>8</v>
      </c>
      <c r="B70" s="38"/>
      <c r="C70" s="385">
        <v>800</v>
      </c>
      <c r="D70" s="385">
        <v>0</v>
      </c>
      <c r="E70" s="385">
        <v>0</v>
      </c>
    </row>
    <row r="71" spans="1:5" ht="15.75" thickBot="1">
      <c r="A71" s="38" t="s">
        <v>15</v>
      </c>
      <c r="B71" s="257"/>
      <c r="C71" s="257">
        <v>10110</v>
      </c>
      <c r="D71" s="257">
        <v>0</v>
      </c>
      <c r="E71" s="257">
        <v>0</v>
      </c>
    </row>
    <row r="72" spans="1:5" ht="15.75" thickBot="1">
      <c r="A72" s="38" t="s">
        <v>23</v>
      </c>
      <c r="B72" s="257" t="e">
        <f>B71/B70</f>
        <v>#DIV/0!</v>
      </c>
      <c r="C72" s="257">
        <f>C71/C70</f>
        <v>12.637499999999999</v>
      </c>
      <c r="D72" s="257" t="e">
        <f>D71/D70</f>
        <v>#DIV/0!</v>
      </c>
      <c r="E72" s="257" t="e">
        <f>E71/E70</f>
        <v>#DIV/0!</v>
      </c>
    </row>
    <row r="73" spans="1:5" ht="15.75" thickBot="1">
      <c r="A73" s="38" t="s">
        <v>16</v>
      </c>
      <c r="B73" s="385" t="s">
        <v>22</v>
      </c>
      <c r="C73" s="91" t="e">
        <f t="shared" ref="C73:E75" si="12">C70/B70-1</f>
        <v>#DIV/0!</v>
      </c>
      <c r="D73" s="91">
        <f t="shared" si="12"/>
        <v>-1</v>
      </c>
      <c r="E73" s="91" t="e">
        <f t="shared" si="12"/>
        <v>#DIV/0!</v>
      </c>
    </row>
    <row r="74" spans="1:5" ht="15.75" thickBot="1">
      <c r="A74" s="38" t="s">
        <v>17</v>
      </c>
      <c r="B74" s="385" t="s">
        <v>22</v>
      </c>
      <c r="C74" s="91" t="e">
        <f t="shared" si="12"/>
        <v>#DIV/0!</v>
      </c>
      <c r="D74" s="91">
        <f t="shared" si="12"/>
        <v>-1</v>
      </c>
      <c r="E74" s="91" t="e">
        <f t="shared" si="12"/>
        <v>#DIV/0!</v>
      </c>
    </row>
    <row r="75" spans="1:5" ht="15.75" thickBot="1">
      <c r="A75" s="38" t="s">
        <v>18</v>
      </c>
      <c r="B75" s="385" t="s">
        <v>22</v>
      </c>
      <c r="C75" s="91" t="e">
        <f t="shared" si="12"/>
        <v>#DIV/0!</v>
      </c>
      <c r="D75" s="91" t="e">
        <f t="shared" si="12"/>
        <v>#DIV/0!</v>
      </c>
      <c r="E75" s="91" t="e">
        <f t="shared" si="12"/>
        <v>#DIV/0!</v>
      </c>
    </row>
    <row r="76" spans="1:5" ht="20.25" customHeight="1" thickBot="1">
      <c r="A76" s="841" t="s">
        <v>218</v>
      </c>
      <c r="B76" s="842"/>
      <c r="C76" s="842"/>
      <c r="D76" s="842"/>
      <c r="E76" s="843"/>
    </row>
    <row r="77" spans="1:5">
      <c r="A77" s="628"/>
      <c r="B77" s="79">
        <v>2019</v>
      </c>
      <c r="C77" s="79">
        <v>2020</v>
      </c>
      <c r="D77" s="79">
        <v>2021</v>
      </c>
      <c r="E77" s="79">
        <v>2022</v>
      </c>
    </row>
    <row r="78" spans="1:5" ht="15.75" thickBot="1">
      <c r="A78" s="629"/>
      <c r="B78" s="80" t="s">
        <v>5</v>
      </c>
      <c r="C78" s="80" t="s">
        <v>6</v>
      </c>
      <c r="D78" s="80" t="s">
        <v>6</v>
      </c>
      <c r="E78" s="80" t="s">
        <v>6</v>
      </c>
    </row>
    <row r="79" spans="1:5" ht="15.75" thickBot="1">
      <c r="A79" s="844" t="s">
        <v>33</v>
      </c>
      <c r="B79" s="845">
        <f>B80+B81+B82+B83</f>
        <v>0</v>
      </c>
      <c r="C79" s="845">
        <f>C80+C81+C82+C83</f>
        <v>10110</v>
      </c>
      <c r="D79" s="845">
        <f>D80+D81+D82+D83</f>
        <v>0</v>
      </c>
      <c r="E79" s="845">
        <f>E80+E81+E82+E83</f>
        <v>0</v>
      </c>
    </row>
    <row r="80" spans="1:5" ht="23.25" customHeight="1" thickBot="1">
      <c r="A80" s="846" t="s">
        <v>41</v>
      </c>
      <c r="B80" s="845"/>
      <c r="C80" s="845">
        <v>10110</v>
      </c>
      <c r="D80" s="845">
        <v>0</v>
      </c>
      <c r="E80" s="845">
        <v>0</v>
      </c>
    </row>
    <row r="81" spans="1:5" ht="15.75" thickBot="1">
      <c r="A81" s="846" t="s">
        <v>46</v>
      </c>
      <c r="B81" s="845"/>
      <c r="C81" s="845"/>
      <c r="D81" s="845"/>
      <c r="E81" s="845"/>
    </row>
    <row r="82" spans="1:5" ht="15.75" thickBot="1">
      <c r="A82" s="846" t="s">
        <v>47</v>
      </c>
      <c r="B82" s="845"/>
      <c r="C82" s="845"/>
      <c r="D82" s="845"/>
      <c r="E82" s="845"/>
    </row>
    <row r="83" spans="1:5" ht="15.75" thickBot="1">
      <c r="A83" s="846" t="s">
        <v>48</v>
      </c>
      <c r="B83" s="845"/>
      <c r="C83" s="845"/>
      <c r="D83" s="845"/>
      <c r="E83" s="845"/>
    </row>
    <row r="84" spans="1:5" ht="15.75" thickBot="1">
      <c r="A84" s="844" t="s">
        <v>34</v>
      </c>
      <c r="B84" s="847">
        <f>B85+B86+B87+B88</f>
        <v>0</v>
      </c>
      <c r="C84" s="847">
        <f>C85+C86+C87+C88</f>
        <v>0</v>
      </c>
      <c r="D84" s="847">
        <f>D85+D86+D87+D88</f>
        <v>0</v>
      </c>
      <c r="E84" s="847"/>
    </row>
    <row r="85" spans="1:5" ht="15.75" thickBot="1">
      <c r="A85" s="846" t="s">
        <v>41</v>
      </c>
      <c r="B85" s="847"/>
      <c r="C85" s="845"/>
      <c r="D85" s="845"/>
      <c r="E85" s="847"/>
    </row>
    <row r="86" spans="1:5" ht="15.75" thickBot="1">
      <c r="A86" s="846" t="s">
        <v>46</v>
      </c>
      <c r="B86" s="847"/>
      <c r="C86" s="845"/>
      <c r="D86" s="845"/>
      <c r="E86" s="845"/>
    </row>
    <row r="87" spans="1:5" ht="15.75" thickBot="1">
      <c r="A87" s="846" t="s">
        <v>47</v>
      </c>
      <c r="B87" s="847"/>
      <c r="C87" s="845"/>
      <c r="D87" s="845"/>
      <c r="E87" s="845"/>
    </row>
    <row r="88" spans="1:5" ht="15.75" thickBot="1">
      <c r="A88" s="846" t="s">
        <v>48</v>
      </c>
      <c r="B88" s="847"/>
      <c r="C88" s="845"/>
      <c r="D88" s="845"/>
      <c r="E88" s="845"/>
    </row>
    <row r="89" spans="1:5" ht="15.75" thickBot="1">
      <c r="A89" s="848" t="s">
        <v>497</v>
      </c>
      <c r="B89" s="847">
        <f>B79+B84</f>
        <v>0</v>
      </c>
      <c r="C89" s="847">
        <f>C79+C84</f>
        <v>10110</v>
      </c>
      <c r="D89" s="847">
        <f>D79+D84</f>
        <v>0</v>
      </c>
      <c r="E89" s="849">
        <f>E79+E84</f>
        <v>0</v>
      </c>
    </row>
    <row r="90" spans="1:5" ht="96.75" thickBot="1">
      <c r="A90" s="837" t="s">
        <v>55</v>
      </c>
      <c r="B90" s="68" t="s">
        <v>256</v>
      </c>
      <c r="C90" s="850" t="s">
        <v>43</v>
      </c>
      <c r="D90" s="839" t="s">
        <v>511</v>
      </c>
      <c r="E90" s="840"/>
    </row>
    <row r="91" spans="1:5" ht="42.75" customHeight="1" thickBot="1">
      <c r="A91" s="38" t="s">
        <v>9</v>
      </c>
      <c r="B91" s="705" t="s">
        <v>512</v>
      </c>
      <c r="C91" s="706"/>
      <c r="D91" s="706"/>
      <c r="E91" s="707"/>
    </row>
    <row r="92" spans="1:5" ht="15.75" thickBot="1">
      <c r="A92" s="38" t="s">
        <v>14</v>
      </c>
      <c r="B92" s="708" t="s">
        <v>220</v>
      </c>
      <c r="C92" s="709"/>
      <c r="D92" s="709"/>
      <c r="E92" s="710"/>
    </row>
    <row r="93" spans="1:5">
      <c r="A93" s="628"/>
      <c r="B93" s="79">
        <v>2019</v>
      </c>
      <c r="C93" s="79">
        <v>2020</v>
      </c>
      <c r="D93" s="79">
        <v>2021</v>
      </c>
      <c r="E93" s="79">
        <v>2022</v>
      </c>
    </row>
    <row r="94" spans="1:5" ht="15.75" thickBot="1">
      <c r="A94" s="629"/>
      <c r="B94" s="80" t="s">
        <v>5</v>
      </c>
      <c r="C94" s="80" t="s">
        <v>6</v>
      </c>
      <c r="D94" s="80" t="s">
        <v>6</v>
      </c>
      <c r="E94" s="80" t="s">
        <v>6</v>
      </c>
    </row>
    <row r="95" spans="1:5" ht="15.75" thickBot="1">
      <c r="A95" s="38" t="s">
        <v>8</v>
      </c>
      <c r="B95" s="38"/>
      <c r="C95" s="259">
        <v>6478</v>
      </c>
      <c r="D95" s="385">
        <v>0</v>
      </c>
      <c r="E95" s="385">
        <v>0</v>
      </c>
    </row>
    <row r="96" spans="1:5" ht="15.75" thickBot="1">
      <c r="A96" s="38" t="s">
        <v>15</v>
      </c>
      <c r="B96" s="257"/>
      <c r="C96" s="257">
        <v>99890</v>
      </c>
      <c r="D96" s="257">
        <v>0</v>
      </c>
      <c r="E96" s="257">
        <v>0</v>
      </c>
    </row>
    <row r="97" spans="1:5" ht="15.75" thickBot="1">
      <c r="A97" s="38" t="s">
        <v>23</v>
      </c>
      <c r="B97" s="257" t="e">
        <f>B96/B95</f>
        <v>#DIV/0!</v>
      </c>
      <c r="C97" s="257">
        <f>C96/C95</f>
        <v>15.419882679839457</v>
      </c>
      <c r="D97" s="257" t="e">
        <f>D96/D95</f>
        <v>#DIV/0!</v>
      </c>
      <c r="E97" s="257" t="e">
        <f>E96/E95</f>
        <v>#DIV/0!</v>
      </c>
    </row>
    <row r="98" spans="1:5" ht="15.75" thickBot="1">
      <c r="A98" s="38" t="s">
        <v>16</v>
      </c>
      <c r="B98" s="385" t="s">
        <v>22</v>
      </c>
      <c r="C98" s="91" t="e">
        <f t="shared" ref="C98:E100" si="13">C95/B95-1</f>
        <v>#DIV/0!</v>
      </c>
      <c r="D98" s="91">
        <f t="shared" si="13"/>
        <v>-1</v>
      </c>
      <c r="E98" s="91" t="e">
        <f t="shared" si="13"/>
        <v>#DIV/0!</v>
      </c>
    </row>
    <row r="99" spans="1:5" ht="15.75" thickBot="1">
      <c r="A99" s="38" t="s">
        <v>17</v>
      </c>
      <c r="B99" s="385" t="s">
        <v>22</v>
      </c>
      <c r="C99" s="91" t="e">
        <f t="shared" si="13"/>
        <v>#DIV/0!</v>
      </c>
      <c r="D99" s="91">
        <f t="shared" si="13"/>
        <v>-1</v>
      </c>
      <c r="E99" s="91" t="e">
        <f t="shared" si="13"/>
        <v>#DIV/0!</v>
      </c>
    </row>
    <row r="100" spans="1:5" ht="15.75" thickBot="1">
      <c r="A100" s="38" t="s">
        <v>18</v>
      </c>
      <c r="B100" s="385" t="s">
        <v>22</v>
      </c>
      <c r="C100" s="91" t="e">
        <f t="shared" si="13"/>
        <v>#DIV/0!</v>
      </c>
      <c r="D100" s="91" t="e">
        <f t="shared" si="13"/>
        <v>#DIV/0!</v>
      </c>
      <c r="E100" s="91" t="e">
        <f t="shared" si="13"/>
        <v>#DIV/0!</v>
      </c>
    </row>
    <row r="101" spans="1:5" ht="15.75" thickBot="1">
      <c r="A101" s="841" t="s">
        <v>221</v>
      </c>
      <c r="B101" s="842"/>
      <c r="C101" s="842"/>
      <c r="D101" s="842"/>
      <c r="E101" s="843"/>
    </row>
    <row r="102" spans="1:5">
      <c r="A102" s="628"/>
      <c r="B102" s="79">
        <v>2019</v>
      </c>
      <c r="C102" s="79">
        <v>2020</v>
      </c>
      <c r="D102" s="79">
        <v>2021</v>
      </c>
      <c r="E102" s="79">
        <v>2022</v>
      </c>
    </row>
    <row r="103" spans="1:5" ht="15.75" thickBot="1">
      <c r="A103" s="629"/>
      <c r="B103" s="80" t="s">
        <v>5</v>
      </c>
      <c r="C103" s="80" t="s">
        <v>6</v>
      </c>
      <c r="D103" s="80" t="s">
        <v>6</v>
      </c>
      <c r="E103" s="80" t="s">
        <v>6</v>
      </c>
    </row>
    <row r="104" spans="1:5" ht="15.75" thickBot="1">
      <c r="A104" s="844" t="s">
        <v>33</v>
      </c>
      <c r="B104" s="845">
        <f>B105+B106+B107+B108</f>
        <v>0</v>
      </c>
      <c r="C104" s="845">
        <f>C105+C106+C107+C108</f>
        <v>99890</v>
      </c>
      <c r="D104" s="845">
        <f>D105+D106+D107+D108</f>
        <v>0</v>
      </c>
      <c r="E104" s="845">
        <f>E105+E106+E107+E108</f>
        <v>0</v>
      </c>
    </row>
    <row r="105" spans="1:5" ht="15.75" thickBot="1">
      <c r="A105" s="846" t="s">
        <v>41</v>
      </c>
      <c r="B105" s="845"/>
      <c r="C105" s="845">
        <v>99890</v>
      </c>
      <c r="D105" s="845">
        <v>0</v>
      </c>
      <c r="E105" s="845">
        <v>0</v>
      </c>
    </row>
    <row r="106" spans="1:5" ht="15.75" thickBot="1">
      <c r="A106" s="846" t="s">
        <v>46</v>
      </c>
      <c r="B106" s="845"/>
      <c r="C106" s="845"/>
      <c r="D106" s="845"/>
      <c r="E106" s="845"/>
    </row>
    <row r="107" spans="1:5" ht="15.75" thickBot="1">
      <c r="A107" s="846" t="s">
        <v>47</v>
      </c>
      <c r="B107" s="845"/>
      <c r="C107" s="845"/>
      <c r="D107" s="845"/>
      <c r="E107" s="845"/>
    </row>
    <row r="108" spans="1:5" ht="15.75" thickBot="1">
      <c r="A108" s="846" t="s">
        <v>48</v>
      </c>
      <c r="B108" s="845"/>
      <c r="C108" s="845"/>
      <c r="D108" s="845"/>
      <c r="E108" s="845"/>
    </row>
    <row r="109" spans="1:5" ht="15.75" thickBot="1">
      <c r="A109" s="844" t="s">
        <v>34</v>
      </c>
      <c r="B109" s="847">
        <f>B110+B111+B112+B113</f>
        <v>0</v>
      </c>
      <c r="C109" s="847">
        <f>C110+C111+C112+C113</f>
        <v>0</v>
      </c>
      <c r="D109" s="847">
        <f>D110+D111+D112+D113</f>
        <v>0</v>
      </c>
      <c r="E109" s="847">
        <f>E110+E111+E112+E113</f>
        <v>0</v>
      </c>
    </row>
    <row r="110" spans="1:5" ht="15.75" thickBot="1">
      <c r="A110" s="846" t="s">
        <v>41</v>
      </c>
      <c r="B110" s="847"/>
      <c r="C110" s="845"/>
      <c r="D110" s="845"/>
      <c r="E110" s="847"/>
    </row>
    <row r="111" spans="1:5" ht="15.75" thickBot="1">
      <c r="A111" s="846" t="s">
        <v>46</v>
      </c>
      <c r="B111" s="847"/>
      <c r="C111" s="845"/>
      <c r="D111" s="845"/>
      <c r="E111" s="845"/>
    </row>
    <row r="112" spans="1:5" ht="15.75" thickBot="1">
      <c r="A112" s="846" t="s">
        <v>47</v>
      </c>
      <c r="B112" s="847"/>
      <c r="C112" s="845"/>
      <c r="D112" s="845"/>
      <c r="E112" s="845"/>
    </row>
    <row r="113" spans="1:5" ht="15.75" thickBot="1">
      <c r="A113" s="846" t="s">
        <v>48</v>
      </c>
      <c r="B113" s="847"/>
      <c r="C113" s="845"/>
      <c r="D113" s="845"/>
      <c r="E113" s="845"/>
    </row>
    <row r="114" spans="1:5" ht="15.75" thickBot="1">
      <c r="A114" s="848" t="s">
        <v>498</v>
      </c>
      <c r="B114" s="847">
        <f>B104+B109</f>
        <v>0</v>
      </c>
      <c r="C114" s="847">
        <f>C104+C109</f>
        <v>99890</v>
      </c>
      <c r="D114" s="847">
        <f>D104+D109</f>
        <v>0</v>
      </c>
      <c r="E114" s="849">
        <f>E104+E109</f>
        <v>0</v>
      </c>
    </row>
    <row r="115" spans="1:5" s="168" customFormat="1" ht="27" customHeight="1" thickBot="1">
      <c r="A115" s="194" t="s">
        <v>39</v>
      </c>
      <c r="B115" s="851">
        <f>B63</f>
        <v>600050</v>
      </c>
      <c r="C115" s="851">
        <f>C63+C89+C114</f>
        <v>710050</v>
      </c>
      <c r="D115" s="851">
        <f t="shared" ref="D115:E115" si="14">D63+D89+D114</f>
        <v>620000</v>
      </c>
      <c r="E115" s="851">
        <f t="shared" si="14"/>
        <v>620000</v>
      </c>
    </row>
    <row r="116" spans="1:5" s="168" customFormat="1" ht="24.75" thickBot="1">
      <c r="A116" s="194" t="s">
        <v>40</v>
      </c>
      <c r="B116" s="851">
        <f>B63</f>
        <v>600050</v>
      </c>
      <c r="C116" s="851">
        <f>C115</f>
        <v>710050</v>
      </c>
      <c r="D116" s="851">
        <f t="shared" ref="D116:E116" si="15">D115</f>
        <v>620000</v>
      </c>
      <c r="E116" s="851">
        <f t="shared" si="15"/>
        <v>620000</v>
      </c>
    </row>
    <row r="117" spans="1:5" ht="15.75" thickBot="1">
      <c r="A117" s="316" t="s">
        <v>0</v>
      </c>
      <c r="B117" s="356">
        <f>B118+B119</f>
        <v>427100</v>
      </c>
      <c r="C117" s="356">
        <f t="shared" ref="C117:E117" si="16">C118+C119</f>
        <v>427100</v>
      </c>
      <c r="D117" s="356">
        <f t="shared" si="16"/>
        <v>427100</v>
      </c>
      <c r="E117" s="356">
        <f t="shared" si="16"/>
        <v>427100</v>
      </c>
    </row>
    <row r="118" spans="1:5" ht="15.75" thickBot="1">
      <c r="A118" s="317" t="s">
        <v>41</v>
      </c>
      <c r="B118" s="309">
        <f t="shared" ref="B118:E119" si="17">B43</f>
        <v>427100</v>
      </c>
      <c r="C118" s="309">
        <f t="shared" si="17"/>
        <v>427100</v>
      </c>
      <c r="D118" s="309">
        <f t="shared" si="17"/>
        <v>427100</v>
      </c>
      <c r="E118" s="309">
        <f t="shared" si="17"/>
        <v>427100</v>
      </c>
    </row>
    <row r="119" spans="1:5" ht="15.75" thickBot="1">
      <c r="A119" s="317" t="s">
        <v>44</v>
      </c>
      <c r="B119" s="309">
        <f t="shared" si="17"/>
        <v>0</v>
      </c>
      <c r="C119" s="309">
        <f t="shared" si="17"/>
        <v>0</v>
      </c>
      <c r="D119" s="309">
        <f t="shared" si="17"/>
        <v>0</v>
      </c>
      <c r="E119" s="309">
        <f t="shared" si="17"/>
        <v>0</v>
      </c>
    </row>
    <row r="120" spans="1:5" ht="15.75" thickBot="1">
      <c r="A120" s="316" t="s">
        <v>28</v>
      </c>
      <c r="B120" s="356">
        <f>B121+B122</f>
        <v>72500</v>
      </c>
      <c r="C120" s="356">
        <f t="shared" ref="C120:E120" si="18">C121+C122</f>
        <v>72500</v>
      </c>
      <c r="D120" s="356">
        <f t="shared" si="18"/>
        <v>72500</v>
      </c>
      <c r="E120" s="356">
        <f t="shared" si="18"/>
        <v>72500</v>
      </c>
    </row>
    <row r="121" spans="1:5" ht="15.75" thickBot="1">
      <c r="A121" s="317" t="s">
        <v>41</v>
      </c>
      <c r="B121" s="356">
        <f t="shared" ref="B121:E122" si="19">B46</f>
        <v>72500</v>
      </c>
      <c r="C121" s="356">
        <f t="shared" si="19"/>
        <v>72500</v>
      </c>
      <c r="D121" s="356">
        <f t="shared" si="19"/>
        <v>72500</v>
      </c>
      <c r="E121" s="356">
        <f t="shared" si="19"/>
        <v>72500</v>
      </c>
    </row>
    <row r="122" spans="1:5" ht="15.75" thickBot="1">
      <c r="A122" s="317" t="s">
        <v>44</v>
      </c>
      <c r="B122" s="356">
        <f t="shared" si="19"/>
        <v>0</v>
      </c>
      <c r="C122" s="356">
        <f t="shared" si="19"/>
        <v>0</v>
      </c>
      <c r="D122" s="356">
        <f t="shared" si="19"/>
        <v>0</v>
      </c>
      <c r="E122" s="356">
        <f t="shared" si="19"/>
        <v>0</v>
      </c>
    </row>
    <row r="123" spans="1:5" ht="15.75" thickBot="1">
      <c r="A123" s="316" t="s">
        <v>1</v>
      </c>
      <c r="B123" s="356">
        <f>B124+B125</f>
        <v>82950</v>
      </c>
      <c r="C123" s="356">
        <f t="shared" ref="C123:E123" si="20">C124+C125</f>
        <v>82950</v>
      </c>
      <c r="D123" s="356">
        <f t="shared" si="20"/>
        <v>102900</v>
      </c>
      <c r="E123" s="356">
        <f t="shared" si="20"/>
        <v>102900</v>
      </c>
    </row>
    <row r="124" spans="1:5" ht="15.75" thickBot="1">
      <c r="A124" s="317" t="s">
        <v>41</v>
      </c>
      <c r="B124" s="309">
        <f t="shared" ref="B124:E125" si="21">B49</f>
        <v>82950</v>
      </c>
      <c r="C124" s="309">
        <f t="shared" si="21"/>
        <v>82950</v>
      </c>
      <c r="D124" s="309">
        <f t="shared" si="21"/>
        <v>102900</v>
      </c>
      <c r="E124" s="309">
        <f t="shared" si="21"/>
        <v>102900</v>
      </c>
    </row>
    <row r="125" spans="1:5" ht="15" customHeight="1" thickBot="1">
      <c r="A125" s="317" t="s">
        <v>44</v>
      </c>
      <c r="B125" s="309">
        <f t="shared" si="21"/>
        <v>0</v>
      </c>
      <c r="C125" s="309">
        <f t="shared" si="21"/>
        <v>0</v>
      </c>
      <c r="D125" s="309">
        <f t="shared" si="21"/>
        <v>0</v>
      </c>
      <c r="E125" s="309">
        <f t="shared" si="21"/>
        <v>0</v>
      </c>
    </row>
    <row r="126" spans="1:5" ht="15" customHeight="1" thickBot="1">
      <c r="A126" s="316" t="s">
        <v>2</v>
      </c>
      <c r="B126" s="356">
        <f>B127+B128</f>
        <v>0</v>
      </c>
      <c r="C126" s="356">
        <f t="shared" ref="C126:E126" si="22">C127+C128</f>
        <v>0</v>
      </c>
      <c r="D126" s="356">
        <f t="shared" si="22"/>
        <v>0</v>
      </c>
      <c r="E126" s="356">
        <f t="shared" si="22"/>
        <v>0</v>
      </c>
    </row>
    <row r="127" spans="1:5" ht="15" customHeight="1" thickBot="1">
      <c r="A127" s="317" t="s">
        <v>41</v>
      </c>
      <c r="B127" s="305">
        <v>0</v>
      </c>
      <c r="C127" s="305">
        <v>0</v>
      </c>
      <c r="D127" s="305">
        <v>0</v>
      </c>
      <c r="E127" s="305">
        <v>0</v>
      </c>
    </row>
    <row r="128" spans="1:5" ht="15" customHeight="1" thickBot="1">
      <c r="A128" s="317" t="s">
        <v>44</v>
      </c>
      <c r="B128" s="305">
        <v>0</v>
      </c>
      <c r="C128" s="305">
        <v>0</v>
      </c>
      <c r="D128" s="305">
        <v>0</v>
      </c>
      <c r="E128" s="305">
        <v>0</v>
      </c>
    </row>
    <row r="129" spans="1:5" ht="15" customHeight="1" thickBot="1">
      <c r="A129" s="316" t="s">
        <v>24</v>
      </c>
      <c r="B129" s="356">
        <f>B130+B131</f>
        <v>0</v>
      </c>
      <c r="C129" s="356">
        <f t="shared" ref="C129:E129" si="23">C130+C131</f>
        <v>0</v>
      </c>
      <c r="D129" s="356">
        <f t="shared" si="23"/>
        <v>0</v>
      </c>
      <c r="E129" s="356">
        <f t="shared" si="23"/>
        <v>0</v>
      </c>
    </row>
    <row r="130" spans="1:5" ht="15" customHeight="1" thickBot="1">
      <c r="A130" s="317" t="s">
        <v>41</v>
      </c>
      <c r="B130" s="305">
        <v>0</v>
      </c>
      <c r="C130" s="305">
        <v>0</v>
      </c>
      <c r="D130" s="305">
        <v>0</v>
      </c>
      <c r="E130" s="305">
        <v>0</v>
      </c>
    </row>
    <row r="131" spans="1:5" ht="15" customHeight="1" thickBot="1">
      <c r="A131" s="317" t="s">
        <v>44</v>
      </c>
      <c r="B131" s="309">
        <v>0</v>
      </c>
      <c r="C131" s="309">
        <v>0</v>
      </c>
      <c r="D131" s="309">
        <v>0</v>
      </c>
      <c r="E131" s="309">
        <v>0</v>
      </c>
    </row>
    <row r="132" spans="1:5" ht="15" customHeight="1" thickBot="1">
      <c r="A132" s="316" t="s">
        <v>25</v>
      </c>
      <c r="B132" s="356">
        <f>B133+B134</f>
        <v>0</v>
      </c>
      <c r="C132" s="356">
        <f>C133+C134</f>
        <v>0</v>
      </c>
      <c r="D132" s="356">
        <f t="shared" ref="D132:E132" si="24">D133+D134</f>
        <v>0</v>
      </c>
      <c r="E132" s="356">
        <f t="shared" si="24"/>
        <v>0</v>
      </c>
    </row>
    <row r="133" spans="1:5" ht="15" customHeight="1" thickBot="1">
      <c r="A133" s="317" t="s">
        <v>41</v>
      </c>
      <c r="B133" s="305">
        <v>0</v>
      </c>
      <c r="C133" s="305">
        <v>0</v>
      </c>
      <c r="D133" s="305">
        <v>0</v>
      </c>
      <c r="E133" s="305">
        <v>0</v>
      </c>
    </row>
    <row r="134" spans="1:5" ht="15" customHeight="1" thickBot="1">
      <c r="A134" s="317" t="s">
        <v>44</v>
      </c>
      <c r="B134" s="305">
        <v>0</v>
      </c>
      <c r="C134" s="305">
        <v>0</v>
      </c>
      <c r="D134" s="305">
        <v>0</v>
      </c>
      <c r="E134" s="305">
        <v>0</v>
      </c>
    </row>
    <row r="135" spans="1:5" ht="15.75" thickBot="1">
      <c r="A135" s="316" t="s">
        <v>3</v>
      </c>
      <c r="B135" s="356">
        <f>B136+B137</f>
        <v>17500</v>
      </c>
      <c r="C135" s="356">
        <f t="shared" ref="C135:E135" si="25">C136+C137</f>
        <v>17500</v>
      </c>
      <c r="D135" s="356">
        <f t="shared" si="25"/>
        <v>17500</v>
      </c>
      <c r="E135" s="356">
        <f t="shared" si="25"/>
        <v>17500</v>
      </c>
    </row>
    <row r="136" spans="1:5" ht="15.75" thickBot="1">
      <c r="A136" s="317" t="s">
        <v>41</v>
      </c>
      <c r="B136" s="305">
        <f t="shared" ref="B136:E137" si="26">B61</f>
        <v>17500</v>
      </c>
      <c r="C136" s="305">
        <f t="shared" si="26"/>
        <v>17500</v>
      </c>
      <c r="D136" s="305">
        <f t="shared" si="26"/>
        <v>17500</v>
      </c>
      <c r="E136" s="305">
        <f t="shared" si="26"/>
        <v>17500</v>
      </c>
    </row>
    <row r="137" spans="1:5" ht="18.75" customHeight="1" thickBot="1">
      <c r="A137" s="317" t="s">
        <v>44</v>
      </c>
      <c r="B137" s="305">
        <f t="shared" si="26"/>
        <v>0</v>
      </c>
      <c r="C137" s="305">
        <f t="shared" si="26"/>
        <v>0</v>
      </c>
      <c r="D137" s="305">
        <f t="shared" si="26"/>
        <v>0</v>
      </c>
      <c r="E137" s="305">
        <f t="shared" si="26"/>
        <v>0</v>
      </c>
    </row>
    <row r="138" spans="1:5" ht="18.75" customHeight="1" thickBot="1">
      <c r="A138" s="316" t="s">
        <v>19</v>
      </c>
      <c r="B138" s="356">
        <f>B139+B140+B141+B142</f>
        <v>0</v>
      </c>
      <c r="C138" s="356">
        <f t="shared" ref="C138:E138" si="27">C139+C140+C141+C142</f>
        <v>0</v>
      </c>
      <c r="D138" s="356">
        <f t="shared" si="27"/>
        <v>0</v>
      </c>
      <c r="E138" s="356">
        <f t="shared" si="27"/>
        <v>0</v>
      </c>
    </row>
    <row r="139" spans="1:5" ht="18.75" customHeight="1" thickBot="1">
      <c r="A139" s="317" t="s">
        <v>41</v>
      </c>
      <c r="B139" s="305">
        <v>0</v>
      </c>
      <c r="C139" s="305">
        <v>0</v>
      </c>
      <c r="D139" s="305">
        <v>0</v>
      </c>
      <c r="E139" s="305">
        <v>0</v>
      </c>
    </row>
    <row r="140" spans="1:5" ht="18.75" customHeight="1" thickBot="1">
      <c r="A140" s="317" t="s">
        <v>49</v>
      </c>
      <c r="B140" s="305">
        <v>0</v>
      </c>
      <c r="C140" s="305">
        <v>0</v>
      </c>
      <c r="D140" s="305">
        <v>0</v>
      </c>
      <c r="E140" s="305">
        <v>0</v>
      </c>
    </row>
    <row r="141" spans="1:5" ht="18.75" customHeight="1" thickBot="1">
      <c r="A141" s="317" t="s">
        <v>47</v>
      </c>
      <c r="B141" s="305">
        <v>0</v>
      </c>
      <c r="C141" s="305">
        <v>0</v>
      </c>
      <c r="D141" s="305">
        <v>0</v>
      </c>
      <c r="E141" s="305">
        <v>0</v>
      </c>
    </row>
    <row r="142" spans="1:5" ht="18.75" customHeight="1" thickBot="1">
      <c r="A142" s="317" t="s">
        <v>48</v>
      </c>
      <c r="B142" s="305">
        <v>0</v>
      </c>
      <c r="C142" s="305">
        <v>0</v>
      </c>
      <c r="D142" s="305">
        <v>0</v>
      </c>
      <c r="E142" s="305">
        <v>0</v>
      </c>
    </row>
    <row r="143" spans="1:5" ht="18.75" customHeight="1" thickBot="1">
      <c r="A143" s="316" t="s">
        <v>20</v>
      </c>
      <c r="B143" s="356">
        <f>B144+B145+B146+B147</f>
        <v>0</v>
      </c>
      <c r="C143" s="356">
        <f t="shared" ref="C143:E143" si="28">C144+C145+C146+C147</f>
        <v>110000</v>
      </c>
      <c r="D143" s="356">
        <f t="shared" si="28"/>
        <v>0</v>
      </c>
      <c r="E143" s="356">
        <f t="shared" si="28"/>
        <v>0</v>
      </c>
    </row>
    <row r="144" spans="1:5" ht="18.75" customHeight="1" thickBot="1">
      <c r="A144" s="317" t="s">
        <v>41</v>
      </c>
      <c r="B144" s="305">
        <v>0</v>
      </c>
      <c r="C144" s="305">
        <f>C89+C114</f>
        <v>110000</v>
      </c>
      <c r="D144" s="305">
        <f t="shared" ref="D144:E144" si="29">D89+D114</f>
        <v>0</v>
      </c>
      <c r="E144" s="305">
        <f t="shared" si="29"/>
        <v>0</v>
      </c>
    </row>
    <row r="145" spans="1:5" ht="18.75" customHeight="1" thickBot="1">
      <c r="A145" s="317" t="s">
        <v>49</v>
      </c>
      <c r="B145" s="305">
        <v>0</v>
      </c>
      <c r="C145" s="305">
        <v>0</v>
      </c>
      <c r="D145" s="305">
        <v>0</v>
      </c>
      <c r="E145" s="305">
        <v>0</v>
      </c>
    </row>
    <row r="146" spans="1:5" ht="18.75" customHeight="1" thickBot="1">
      <c r="A146" s="317" t="s">
        <v>47</v>
      </c>
      <c r="B146" s="305">
        <v>0</v>
      </c>
      <c r="C146" s="305">
        <v>0</v>
      </c>
      <c r="D146" s="305">
        <v>0</v>
      </c>
      <c r="E146" s="305">
        <v>0</v>
      </c>
    </row>
    <row r="147" spans="1:5" ht="18.75" customHeight="1" thickBot="1">
      <c r="A147" s="317" t="s">
        <v>48</v>
      </c>
      <c r="B147" s="305">
        <v>0</v>
      </c>
      <c r="C147" s="305">
        <v>0</v>
      </c>
      <c r="D147" s="305">
        <v>0</v>
      </c>
      <c r="E147" s="305">
        <v>0</v>
      </c>
    </row>
    <row r="148" spans="1:5" ht="9.9499999999999993" customHeight="1" thickBot="1">
      <c r="A148" s="315" t="s">
        <v>32</v>
      </c>
      <c r="B148" s="356">
        <f>IF(B116-B115=0,0,"Error")</f>
        <v>0</v>
      </c>
      <c r="C148" s="356">
        <f>IF(C116-C115=0,0,"Error")</f>
        <v>0</v>
      </c>
      <c r="D148" s="356">
        <f>IF(D116-D115=0,0,"Error")</f>
        <v>0</v>
      </c>
      <c r="E148" s="356">
        <f>IF(E116-E115=0,0,"Error")</f>
        <v>0</v>
      </c>
    </row>
  </sheetData>
  <mergeCells count="32">
    <mergeCell ref="A1:E1"/>
    <mergeCell ref="D65:E65"/>
    <mergeCell ref="D90:E90"/>
    <mergeCell ref="B66:E66"/>
    <mergeCell ref="B67:E67"/>
    <mergeCell ref="A93:A94"/>
    <mergeCell ref="A101:E101"/>
    <mergeCell ref="A102:A103"/>
    <mergeCell ref="A68:A69"/>
    <mergeCell ref="A76:E76"/>
    <mergeCell ref="A77:A78"/>
    <mergeCell ref="B28:E28"/>
    <mergeCell ref="B29:E29"/>
    <mergeCell ref="B30:E30"/>
    <mergeCell ref="A31:A32"/>
    <mergeCell ref="A39:E39"/>
    <mergeCell ref="B91:E91"/>
    <mergeCell ref="B92:E92"/>
    <mergeCell ref="A26:E26"/>
    <mergeCell ref="A2:E2"/>
    <mergeCell ref="A3:E3"/>
    <mergeCell ref="B4:E4"/>
    <mergeCell ref="B5:E5"/>
    <mergeCell ref="B6:E6"/>
    <mergeCell ref="A7:E7"/>
    <mergeCell ref="A8:E10"/>
    <mergeCell ref="B11:E11"/>
    <mergeCell ref="A12:A13"/>
    <mergeCell ref="B16:E16"/>
    <mergeCell ref="A17:E17"/>
    <mergeCell ref="A40:A41"/>
    <mergeCell ref="A27:E27"/>
  </mergeCells>
  <pageMargins left="0.7" right="0.7" top="0.75" bottom="0.75" header="0.3" footer="0.3"/>
  <pageSetup paperSize="9" scale="85" orientation="portrait" verticalDpi="2"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483"/>
  <sheetViews>
    <sheetView workbookViewId="0">
      <selection activeCell="M8" sqref="M7:M8"/>
    </sheetView>
  </sheetViews>
  <sheetFormatPr defaultRowHeight="12"/>
  <cols>
    <col min="1" max="1" width="24.28515625" style="853" customWidth="1"/>
    <col min="2" max="2" width="12.7109375" style="853" hidden="1" customWidth="1"/>
    <col min="3" max="5" width="14.85546875" style="853" customWidth="1"/>
    <col min="6" max="222" width="9.140625" style="69"/>
    <col min="223" max="223" width="8.42578125" style="69" customWidth="1"/>
    <col min="224" max="224" width="1.85546875" style="69" customWidth="1"/>
    <col min="225" max="225" width="24.28515625" style="69" customWidth="1"/>
    <col min="226" max="229" width="14.85546875" style="69" customWidth="1"/>
    <col min="230" max="239" width="0" style="69" hidden="1" customWidth="1"/>
    <col min="240" max="478" width="9.140625" style="69"/>
    <col min="479" max="479" width="8.42578125" style="69" customWidth="1"/>
    <col min="480" max="480" width="1.85546875" style="69" customWidth="1"/>
    <col min="481" max="481" width="24.28515625" style="69" customWidth="1"/>
    <col min="482" max="485" width="14.85546875" style="69" customWidth="1"/>
    <col min="486" max="495" width="0" style="69" hidden="1" customWidth="1"/>
    <col min="496" max="734" width="9.140625" style="69"/>
    <col min="735" max="735" width="8.42578125" style="69" customWidth="1"/>
    <col min="736" max="736" width="1.85546875" style="69" customWidth="1"/>
    <col min="737" max="737" width="24.28515625" style="69" customWidth="1"/>
    <col min="738" max="741" width="14.85546875" style="69" customWidth="1"/>
    <col min="742" max="751" width="0" style="69" hidden="1" customWidth="1"/>
    <col min="752" max="990" width="9.140625" style="69"/>
    <col min="991" max="991" width="8.42578125" style="69" customWidth="1"/>
    <col min="992" max="992" width="1.85546875" style="69" customWidth="1"/>
    <col min="993" max="993" width="24.28515625" style="69" customWidth="1"/>
    <col min="994" max="997" width="14.85546875" style="69" customWidth="1"/>
    <col min="998" max="1007" width="0" style="69" hidden="1" customWidth="1"/>
    <col min="1008" max="1246" width="9.140625" style="69"/>
    <col min="1247" max="1247" width="8.42578125" style="69" customWidth="1"/>
    <col min="1248" max="1248" width="1.85546875" style="69" customWidth="1"/>
    <col min="1249" max="1249" width="24.28515625" style="69" customWidth="1"/>
    <col min="1250" max="1253" width="14.85546875" style="69" customWidth="1"/>
    <col min="1254" max="1263" width="0" style="69" hidden="1" customWidth="1"/>
    <col min="1264" max="1502" width="9.140625" style="69"/>
    <col min="1503" max="1503" width="8.42578125" style="69" customWidth="1"/>
    <col min="1504" max="1504" width="1.85546875" style="69" customWidth="1"/>
    <col min="1505" max="1505" width="24.28515625" style="69" customWidth="1"/>
    <col min="1506" max="1509" width="14.85546875" style="69" customWidth="1"/>
    <col min="1510" max="1519" width="0" style="69" hidden="1" customWidth="1"/>
    <col min="1520" max="1758" width="9.140625" style="69"/>
    <col min="1759" max="1759" width="8.42578125" style="69" customWidth="1"/>
    <col min="1760" max="1760" width="1.85546875" style="69" customWidth="1"/>
    <col min="1761" max="1761" width="24.28515625" style="69" customWidth="1"/>
    <col min="1762" max="1765" width="14.85546875" style="69" customWidth="1"/>
    <col min="1766" max="1775" width="0" style="69" hidden="1" customWidth="1"/>
    <col min="1776" max="2014" width="9.140625" style="69"/>
    <col min="2015" max="2015" width="8.42578125" style="69" customWidth="1"/>
    <col min="2016" max="2016" width="1.85546875" style="69" customWidth="1"/>
    <col min="2017" max="2017" width="24.28515625" style="69" customWidth="1"/>
    <col min="2018" max="2021" width="14.85546875" style="69" customWidth="1"/>
    <col min="2022" max="2031" width="0" style="69" hidden="1" customWidth="1"/>
    <col min="2032" max="2270" width="9.140625" style="69"/>
    <col min="2271" max="2271" width="8.42578125" style="69" customWidth="1"/>
    <col min="2272" max="2272" width="1.85546875" style="69" customWidth="1"/>
    <col min="2273" max="2273" width="24.28515625" style="69" customWidth="1"/>
    <col min="2274" max="2277" width="14.85546875" style="69" customWidth="1"/>
    <col min="2278" max="2287" width="0" style="69" hidden="1" customWidth="1"/>
    <col min="2288" max="2526" width="9.140625" style="69"/>
    <col min="2527" max="2527" width="8.42578125" style="69" customWidth="1"/>
    <col min="2528" max="2528" width="1.85546875" style="69" customWidth="1"/>
    <col min="2529" max="2529" width="24.28515625" style="69" customWidth="1"/>
    <col min="2530" max="2533" width="14.85546875" style="69" customWidth="1"/>
    <col min="2534" max="2543" width="0" style="69" hidden="1" customWidth="1"/>
    <col min="2544" max="2782" width="9.140625" style="69"/>
    <col min="2783" max="2783" width="8.42578125" style="69" customWidth="1"/>
    <col min="2784" max="2784" width="1.85546875" style="69" customWidth="1"/>
    <col min="2785" max="2785" width="24.28515625" style="69" customWidth="1"/>
    <col min="2786" max="2789" width="14.85546875" style="69" customWidth="1"/>
    <col min="2790" max="2799" width="0" style="69" hidden="1" customWidth="1"/>
    <col min="2800" max="3038" width="9.140625" style="69"/>
    <col min="3039" max="3039" width="8.42578125" style="69" customWidth="1"/>
    <col min="3040" max="3040" width="1.85546875" style="69" customWidth="1"/>
    <col min="3041" max="3041" width="24.28515625" style="69" customWidth="1"/>
    <col min="3042" max="3045" width="14.85546875" style="69" customWidth="1"/>
    <col min="3046" max="3055" width="0" style="69" hidden="1" customWidth="1"/>
    <col min="3056" max="3294" width="9.140625" style="69"/>
    <col min="3295" max="3295" width="8.42578125" style="69" customWidth="1"/>
    <col min="3296" max="3296" width="1.85546875" style="69" customWidth="1"/>
    <col min="3297" max="3297" width="24.28515625" style="69" customWidth="1"/>
    <col min="3298" max="3301" width="14.85546875" style="69" customWidth="1"/>
    <col min="3302" max="3311" width="0" style="69" hidden="1" customWidth="1"/>
    <col min="3312" max="3550" width="9.140625" style="69"/>
    <col min="3551" max="3551" width="8.42578125" style="69" customWidth="1"/>
    <col min="3552" max="3552" width="1.85546875" style="69" customWidth="1"/>
    <col min="3553" max="3553" width="24.28515625" style="69" customWidth="1"/>
    <col min="3554" max="3557" width="14.85546875" style="69" customWidth="1"/>
    <col min="3558" max="3567" width="0" style="69" hidden="1" customWidth="1"/>
    <col min="3568" max="3806" width="9.140625" style="69"/>
    <col min="3807" max="3807" width="8.42578125" style="69" customWidth="1"/>
    <col min="3808" max="3808" width="1.85546875" style="69" customWidth="1"/>
    <col min="3809" max="3809" width="24.28515625" style="69" customWidth="1"/>
    <col min="3810" max="3813" width="14.85546875" style="69" customWidth="1"/>
    <col min="3814" max="3823" width="0" style="69" hidden="1" customWidth="1"/>
    <col min="3824" max="4062" width="9.140625" style="69"/>
    <col min="4063" max="4063" width="8.42578125" style="69" customWidth="1"/>
    <col min="4064" max="4064" width="1.85546875" style="69" customWidth="1"/>
    <col min="4065" max="4065" width="24.28515625" style="69" customWidth="1"/>
    <col min="4066" max="4069" width="14.85546875" style="69" customWidth="1"/>
    <col min="4070" max="4079" width="0" style="69" hidden="1" customWidth="1"/>
    <col min="4080" max="4318" width="9.140625" style="69"/>
    <col min="4319" max="4319" width="8.42578125" style="69" customWidth="1"/>
    <col min="4320" max="4320" width="1.85546875" style="69" customWidth="1"/>
    <col min="4321" max="4321" width="24.28515625" style="69" customWidth="1"/>
    <col min="4322" max="4325" width="14.85546875" style="69" customWidth="1"/>
    <col min="4326" max="4335" width="0" style="69" hidden="1" customWidth="1"/>
    <col min="4336" max="4574" width="9.140625" style="69"/>
    <col min="4575" max="4575" width="8.42578125" style="69" customWidth="1"/>
    <col min="4576" max="4576" width="1.85546875" style="69" customWidth="1"/>
    <col min="4577" max="4577" width="24.28515625" style="69" customWidth="1"/>
    <col min="4578" max="4581" width="14.85546875" style="69" customWidth="1"/>
    <col min="4582" max="4591" width="0" style="69" hidden="1" customWidth="1"/>
    <col min="4592" max="4830" width="9.140625" style="69"/>
    <col min="4831" max="4831" width="8.42578125" style="69" customWidth="1"/>
    <col min="4832" max="4832" width="1.85546875" style="69" customWidth="1"/>
    <col min="4833" max="4833" width="24.28515625" style="69" customWidth="1"/>
    <col min="4834" max="4837" width="14.85546875" style="69" customWidth="1"/>
    <col min="4838" max="4847" width="0" style="69" hidden="1" customWidth="1"/>
    <col min="4848" max="5086" width="9.140625" style="69"/>
    <col min="5087" max="5087" width="8.42578125" style="69" customWidth="1"/>
    <col min="5088" max="5088" width="1.85546875" style="69" customWidth="1"/>
    <col min="5089" max="5089" width="24.28515625" style="69" customWidth="1"/>
    <col min="5090" max="5093" width="14.85546875" style="69" customWidth="1"/>
    <col min="5094" max="5103" width="0" style="69" hidden="1" customWidth="1"/>
    <col min="5104" max="5342" width="9.140625" style="69"/>
    <col min="5343" max="5343" width="8.42578125" style="69" customWidth="1"/>
    <col min="5344" max="5344" width="1.85546875" style="69" customWidth="1"/>
    <col min="5345" max="5345" width="24.28515625" style="69" customWidth="1"/>
    <col min="5346" max="5349" width="14.85546875" style="69" customWidth="1"/>
    <col min="5350" max="5359" width="0" style="69" hidden="1" customWidth="1"/>
    <col min="5360" max="5598" width="9.140625" style="69"/>
    <col min="5599" max="5599" width="8.42578125" style="69" customWidth="1"/>
    <col min="5600" max="5600" width="1.85546875" style="69" customWidth="1"/>
    <col min="5601" max="5601" width="24.28515625" style="69" customWidth="1"/>
    <col min="5602" max="5605" width="14.85546875" style="69" customWidth="1"/>
    <col min="5606" max="5615" width="0" style="69" hidden="1" customWidth="1"/>
    <col min="5616" max="5854" width="9.140625" style="69"/>
    <col min="5855" max="5855" width="8.42578125" style="69" customWidth="1"/>
    <col min="5856" max="5856" width="1.85546875" style="69" customWidth="1"/>
    <col min="5857" max="5857" width="24.28515625" style="69" customWidth="1"/>
    <col min="5858" max="5861" width="14.85546875" style="69" customWidth="1"/>
    <col min="5862" max="5871" width="0" style="69" hidden="1" customWidth="1"/>
    <col min="5872" max="6110" width="9.140625" style="69"/>
    <col min="6111" max="6111" width="8.42578125" style="69" customWidth="1"/>
    <col min="6112" max="6112" width="1.85546875" style="69" customWidth="1"/>
    <col min="6113" max="6113" width="24.28515625" style="69" customWidth="1"/>
    <col min="6114" max="6117" width="14.85546875" style="69" customWidth="1"/>
    <col min="6118" max="6127" width="0" style="69" hidden="1" customWidth="1"/>
    <col min="6128" max="6366" width="9.140625" style="69"/>
    <col min="6367" max="6367" width="8.42578125" style="69" customWidth="1"/>
    <col min="6368" max="6368" width="1.85546875" style="69" customWidth="1"/>
    <col min="6369" max="6369" width="24.28515625" style="69" customWidth="1"/>
    <col min="6370" max="6373" width="14.85546875" style="69" customWidth="1"/>
    <col min="6374" max="6383" width="0" style="69" hidden="1" customWidth="1"/>
    <col min="6384" max="6622" width="9.140625" style="69"/>
    <col min="6623" max="6623" width="8.42578125" style="69" customWidth="1"/>
    <col min="6624" max="6624" width="1.85546875" style="69" customWidth="1"/>
    <col min="6625" max="6625" width="24.28515625" style="69" customWidth="1"/>
    <col min="6626" max="6629" width="14.85546875" style="69" customWidth="1"/>
    <col min="6630" max="6639" width="0" style="69" hidden="1" customWidth="1"/>
    <col min="6640" max="6878" width="9.140625" style="69"/>
    <col min="6879" max="6879" width="8.42578125" style="69" customWidth="1"/>
    <col min="6880" max="6880" width="1.85546875" style="69" customWidth="1"/>
    <col min="6881" max="6881" width="24.28515625" style="69" customWidth="1"/>
    <col min="6882" max="6885" width="14.85546875" style="69" customWidth="1"/>
    <col min="6886" max="6895" width="0" style="69" hidden="1" customWidth="1"/>
    <col min="6896" max="7134" width="9.140625" style="69"/>
    <col min="7135" max="7135" width="8.42578125" style="69" customWidth="1"/>
    <col min="7136" max="7136" width="1.85546875" style="69" customWidth="1"/>
    <col min="7137" max="7137" width="24.28515625" style="69" customWidth="1"/>
    <col min="7138" max="7141" width="14.85546875" style="69" customWidth="1"/>
    <col min="7142" max="7151" width="0" style="69" hidden="1" customWidth="1"/>
    <col min="7152" max="7390" width="9.140625" style="69"/>
    <col min="7391" max="7391" width="8.42578125" style="69" customWidth="1"/>
    <col min="7392" max="7392" width="1.85546875" style="69" customWidth="1"/>
    <col min="7393" max="7393" width="24.28515625" style="69" customWidth="1"/>
    <col min="7394" max="7397" width="14.85546875" style="69" customWidth="1"/>
    <col min="7398" max="7407" width="0" style="69" hidden="1" customWidth="1"/>
    <col min="7408" max="7646" width="9.140625" style="69"/>
    <col min="7647" max="7647" width="8.42578125" style="69" customWidth="1"/>
    <col min="7648" max="7648" width="1.85546875" style="69" customWidth="1"/>
    <col min="7649" max="7649" width="24.28515625" style="69" customWidth="1"/>
    <col min="7650" max="7653" width="14.85546875" style="69" customWidth="1"/>
    <col min="7654" max="7663" width="0" style="69" hidden="1" customWidth="1"/>
    <col min="7664" max="7902" width="9.140625" style="69"/>
    <col min="7903" max="7903" width="8.42578125" style="69" customWidth="1"/>
    <col min="7904" max="7904" width="1.85546875" style="69" customWidth="1"/>
    <col min="7905" max="7905" width="24.28515625" style="69" customWidth="1"/>
    <col min="7906" max="7909" width="14.85546875" style="69" customWidth="1"/>
    <col min="7910" max="7919" width="0" style="69" hidden="1" customWidth="1"/>
    <col min="7920" max="8158" width="9.140625" style="69"/>
    <col min="8159" max="8159" width="8.42578125" style="69" customWidth="1"/>
    <col min="8160" max="8160" width="1.85546875" style="69" customWidth="1"/>
    <col min="8161" max="8161" width="24.28515625" style="69" customWidth="1"/>
    <col min="8162" max="8165" width="14.85546875" style="69" customWidth="1"/>
    <col min="8166" max="8175" width="0" style="69" hidden="1" customWidth="1"/>
    <col min="8176" max="8414" width="9.140625" style="69"/>
    <col min="8415" max="8415" width="8.42578125" style="69" customWidth="1"/>
    <col min="8416" max="8416" width="1.85546875" style="69" customWidth="1"/>
    <col min="8417" max="8417" width="24.28515625" style="69" customWidth="1"/>
    <col min="8418" max="8421" width="14.85546875" style="69" customWidth="1"/>
    <col min="8422" max="8431" width="0" style="69" hidden="1" customWidth="1"/>
    <col min="8432" max="8670" width="9.140625" style="69"/>
    <col min="8671" max="8671" width="8.42578125" style="69" customWidth="1"/>
    <col min="8672" max="8672" width="1.85546875" style="69" customWidth="1"/>
    <col min="8673" max="8673" width="24.28515625" style="69" customWidth="1"/>
    <col min="8674" max="8677" width="14.85546875" style="69" customWidth="1"/>
    <col min="8678" max="8687" width="0" style="69" hidden="1" customWidth="1"/>
    <col min="8688" max="8926" width="9.140625" style="69"/>
    <col min="8927" max="8927" width="8.42578125" style="69" customWidth="1"/>
    <col min="8928" max="8928" width="1.85546875" style="69" customWidth="1"/>
    <col min="8929" max="8929" width="24.28515625" style="69" customWidth="1"/>
    <col min="8930" max="8933" width="14.85546875" style="69" customWidth="1"/>
    <col min="8934" max="8943" width="0" style="69" hidden="1" customWidth="1"/>
    <col min="8944" max="9182" width="9.140625" style="69"/>
    <col min="9183" max="9183" width="8.42578125" style="69" customWidth="1"/>
    <col min="9184" max="9184" width="1.85546875" style="69" customWidth="1"/>
    <col min="9185" max="9185" width="24.28515625" style="69" customWidth="1"/>
    <col min="9186" max="9189" width="14.85546875" style="69" customWidth="1"/>
    <col min="9190" max="9199" width="0" style="69" hidden="1" customWidth="1"/>
    <col min="9200" max="9438" width="9.140625" style="69"/>
    <col min="9439" max="9439" width="8.42578125" style="69" customWidth="1"/>
    <col min="9440" max="9440" width="1.85546875" style="69" customWidth="1"/>
    <col min="9441" max="9441" width="24.28515625" style="69" customWidth="1"/>
    <col min="9442" max="9445" width="14.85546875" style="69" customWidth="1"/>
    <col min="9446" max="9455" width="0" style="69" hidden="1" customWidth="1"/>
    <col min="9456" max="9694" width="9.140625" style="69"/>
    <col min="9695" max="9695" width="8.42578125" style="69" customWidth="1"/>
    <col min="9696" max="9696" width="1.85546875" style="69" customWidth="1"/>
    <col min="9697" max="9697" width="24.28515625" style="69" customWidth="1"/>
    <col min="9698" max="9701" width="14.85546875" style="69" customWidth="1"/>
    <col min="9702" max="9711" width="0" style="69" hidden="1" customWidth="1"/>
    <col min="9712" max="9950" width="9.140625" style="69"/>
    <col min="9951" max="9951" width="8.42578125" style="69" customWidth="1"/>
    <col min="9952" max="9952" width="1.85546875" style="69" customWidth="1"/>
    <col min="9953" max="9953" width="24.28515625" style="69" customWidth="1"/>
    <col min="9954" max="9957" width="14.85546875" style="69" customWidth="1"/>
    <col min="9958" max="9967" width="0" style="69" hidden="1" customWidth="1"/>
    <col min="9968" max="10206" width="9.140625" style="69"/>
    <col min="10207" max="10207" width="8.42578125" style="69" customWidth="1"/>
    <col min="10208" max="10208" width="1.85546875" style="69" customWidth="1"/>
    <col min="10209" max="10209" width="24.28515625" style="69" customWidth="1"/>
    <col min="10210" max="10213" width="14.85546875" style="69" customWidth="1"/>
    <col min="10214" max="10223" width="0" style="69" hidden="1" customWidth="1"/>
    <col min="10224" max="10462" width="9.140625" style="69"/>
    <col min="10463" max="10463" width="8.42578125" style="69" customWidth="1"/>
    <col min="10464" max="10464" width="1.85546875" style="69" customWidth="1"/>
    <col min="10465" max="10465" width="24.28515625" style="69" customWidth="1"/>
    <col min="10466" max="10469" width="14.85546875" style="69" customWidth="1"/>
    <col min="10470" max="10479" width="0" style="69" hidden="1" customWidth="1"/>
    <col min="10480" max="10718" width="9.140625" style="69"/>
    <col min="10719" max="10719" width="8.42578125" style="69" customWidth="1"/>
    <col min="10720" max="10720" width="1.85546875" style="69" customWidth="1"/>
    <col min="10721" max="10721" width="24.28515625" style="69" customWidth="1"/>
    <col min="10722" max="10725" width="14.85546875" style="69" customWidth="1"/>
    <col min="10726" max="10735" width="0" style="69" hidden="1" customWidth="1"/>
    <col min="10736" max="10974" width="9.140625" style="69"/>
    <col min="10975" max="10975" width="8.42578125" style="69" customWidth="1"/>
    <col min="10976" max="10976" width="1.85546875" style="69" customWidth="1"/>
    <col min="10977" max="10977" width="24.28515625" style="69" customWidth="1"/>
    <col min="10978" max="10981" width="14.85546875" style="69" customWidth="1"/>
    <col min="10982" max="10991" width="0" style="69" hidden="1" customWidth="1"/>
    <col min="10992" max="11230" width="9.140625" style="69"/>
    <col min="11231" max="11231" width="8.42578125" style="69" customWidth="1"/>
    <col min="11232" max="11232" width="1.85546875" style="69" customWidth="1"/>
    <col min="11233" max="11233" width="24.28515625" style="69" customWidth="1"/>
    <col min="11234" max="11237" width="14.85546875" style="69" customWidth="1"/>
    <col min="11238" max="11247" width="0" style="69" hidden="1" customWidth="1"/>
    <col min="11248" max="11486" width="9.140625" style="69"/>
    <col min="11487" max="11487" width="8.42578125" style="69" customWidth="1"/>
    <col min="11488" max="11488" width="1.85546875" style="69" customWidth="1"/>
    <col min="11489" max="11489" width="24.28515625" style="69" customWidth="1"/>
    <col min="11490" max="11493" width="14.85546875" style="69" customWidth="1"/>
    <col min="11494" max="11503" width="0" style="69" hidden="1" customWidth="1"/>
    <col min="11504" max="11742" width="9.140625" style="69"/>
    <col min="11743" max="11743" width="8.42578125" style="69" customWidth="1"/>
    <col min="11744" max="11744" width="1.85546875" style="69" customWidth="1"/>
    <col min="11745" max="11745" width="24.28515625" style="69" customWidth="1"/>
    <col min="11746" max="11749" width="14.85546875" style="69" customWidth="1"/>
    <col min="11750" max="11759" width="0" style="69" hidden="1" customWidth="1"/>
    <col min="11760" max="11998" width="9.140625" style="69"/>
    <col min="11999" max="11999" width="8.42578125" style="69" customWidth="1"/>
    <col min="12000" max="12000" width="1.85546875" style="69" customWidth="1"/>
    <col min="12001" max="12001" width="24.28515625" style="69" customWidth="1"/>
    <col min="12002" max="12005" width="14.85546875" style="69" customWidth="1"/>
    <col min="12006" max="12015" width="0" style="69" hidden="1" customWidth="1"/>
    <col min="12016" max="12254" width="9.140625" style="69"/>
    <col min="12255" max="12255" width="8.42578125" style="69" customWidth="1"/>
    <col min="12256" max="12256" width="1.85546875" style="69" customWidth="1"/>
    <col min="12257" max="12257" width="24.28515625" style="69" customWidth="1"/>
    <col min="12258" max="12261" width="14.85546875" style="69" customWidth="1"/>
    <col min="12262" max="12271" width="0" style="69" hidden="1" customWidth="1"/>
    <col min="12272" max="12510" width="9.140625" style="69"/>
    <col min="12511" max="12511" width="8.42578125" style="69" customWidth="1"/>
    <col min="12512" max="12512" width="1.85546875" style="69" customWidth="1"/>
    <col min="12513" max="12513" width="24.28515625" style="69" customWidth="1"/>
    <col min="12514" max="12517" width="14.85546875" style="69" customWidth="1"/>
    <col min="12518" max="12527" width="0" style="69" hidden="1" customWidth="1"/>
    <col min="12528" max="12766" width="9.140625" style="69"/>
    <col min="12767" max="12767" width="8.42578125" style="69" customWidth="1"/>
    <col min="12768" max="12768" width="1.85546875" style="69" customWidth="1"/>
    <col min="12769" max="12769" width="24.28515625" style="69" customWidth="1"/>
    <col min="12770" max="12773" width="14.85546875" style="69" customWidth="1"/>
    <col min="12774" max="12783" width="0" style="69" hidden="1" customWidth="1"/>
    <col min="12784" max="13022" width="9.140625" style="69"/>
    <col min="13023" max="13023" width="8.42578125" style="69" customWidth="1"/>
    <col min="13024" max="13024" width="1.85546875" style="69" customWidth="1"/>
    <col min="13025" max="13025" width="24.28515625" style="69" customWidth="1"/>
    <col min="13026" max="13029" width="14.85546875" style="69" customWidth="1"/>
    <col min="13030" max="13039" width="0" style="69" hidden="1" customWidth="1"/>
    <col min="13040" max="13278" width="9.140625" style="69"/>
    <col min="13279" max="13279" width="8.42578125" style="69" customWidth="1"/>
    <col min="13280" max="13280" width="1.85546875" style="69" customWidth="1"/>
    <col min="13281" max="13281" width="24.28515625" style="69" customWidth="1"/>
    <col min="13282" max="13285" width="14.85546875" style="69" customWidth="1"/>
    <col min="13286" max="13295" width="0" style="69" hidden="1" customWidth="1"/>
    <col min="13296" max="13534" width="9.140625" style="69"/>
    <col min="13535" max="13535" width="8.42578125" style="69" customWidth="1"/>
    <col min="13536" max="13536" width="1.85546875" style="69" customWidth="1"/>
    <col min="13537" max="13537" width="24.28515625" style="69" customWidth="1"/>
    <col min="13538" max="13541" width="14.85546875" style="69" customWidth="1"/>
    <col min="13542" max="13551" width="0" style="69" hidden="1" customWidth="1"/>
    <col min="13552" max="13790" width="9.140625" style="69"/>
    <col min="13791" max="13791" width="8.42578125" style="69" customWidth="1"/>
    <col min="13792" max="13792" width="1.85546875" style="69" customWidth="1"/>
    <col min="13793" max="13793" width="24.28515625" style="69" customWidth="1"/>
    <col min="13794" max="13797" width="14.85546875" style="69" customWidth="1"/>
    <col min="13798" max="13807" width="0" style="69" hidden="1" customWidth="1"/>
    <col min="13808" max="14046" width="9.140625" style="69"/>
    <col min="14047" max="14047" width="8.42578125" style="69" customWidth="1"/>
    <col min="14048" max="14048" width="1.85546875" style="69" customWidth="1"/>
    <col min="14049" max="14049" width="24.28515625" style="69" customWidth="1"/>
    <col min="14050" max="14053" width="14.85546875" style="69" customWidth="1"/>
    <col min="14054" max="14063" width="0" style="69" hidden="1" customWidth="1"/>
    <col min="14064" max="14302" width="9.140625" style="69"/>
    <col min="14303" max="14303" width="8.42578125" style="69" customWidth="1"/>
    <col min="14304" max="14304" width="1.85546875" style="69" customWidth="1"/>
    <col min="14305" max="14305" width="24.28515625" style="69" customWidth="1"/>
    <col min="14306" max="14309" width="14.85546875" style="69" customWidth="1"/>
    <col min="14310" max="14319" width="0" style="69" hidden="1" customWidth="1"/>
    <col min="14320" max="14558" width="9.140625" style="69"/>
    <col min="14559" max="14559" width="8.42578125" style="69" customWidth="1"/>
    <col min="14560" max="14560" width="1.85546875" style="69" customWidth="1"/>
    <col min="14561" max="14561" width="24.28515625" style="69" customWidth="1"/>
    <col min="14562" max="14565" width="14.85546875" style="69" customWidth="1"/>
    <col min="14566" max="14575" width="0" style="69" hidden="1" customWidth="1"/>
    <col min="14576" max="14814" width="9.140625" style="69"/>
    <col min="14815" max="14815" width="8.42578125" style="69" customWidth="1"/>
    <col min="14816" max="14816" width="1.85546875" style="69" customWidth="1"/>
    <col min="14817" max="14817" width="24.28515625" style="69" customWidth="1"/>
    <col min="14818" max="14821" width="14.85546875" style="69" customWidth="1"/>
    <col min="14822" max="14831" width="0" style="69" hidden="1" customWidth="1"/>
    <col min="14832" max="15070" width="9.140625" style="69"/>
    <col min="15071" max="15071" width="8.42578125" style="69" customWidth="1"/>
    <col min="15072" max="15072" width="1.85546875" style="69" customWidth="1"/>
    <col min="15073" max="15073" width="24.28515625" style="69" customWidth="1"/>
    <col min="15074" max="15077" width="14.85546875" style="69" customWidth="1"/>
    <col min="15078" max="15087" width="0" style="69" hidden="1" customWidth="1"/>
    <col min="15088" max="15326" width="9.140625" style="69"/>
    <col min="15327" max="15327" width="8.42578125" style="69" customWidth="1"/>
    <col min="15328" max="15328" width="1.85546875" style="69" customWidth="1"/>
    <col min="15329" max="15329" width="24.28515625" style="69" customWidth="1"/>
    <col min="15330" max="15333" width="14.85546875" style="69" customWidth="1"/>
    <col min="15334" max="15343" width="0" style="69" hidden="1" customWidth="1"/>
    <col min="15344" max="15582" width="9.140625" style="69"/>
    <col min="15583" max="15583" width="8.42578125" style="69" customWidth="1"/>
    <col min="15584" max="15584" width="1.85546875" style="69" customWidth="1"/>
    <col min="15585" max="15585" width="24.28515625" style="69" customWidth="1"/>
    <col min="15586" max="15589" width="14.85546875" style="69" customWidth="1"/>
    <col min="15590" max="15599" width="0" style="69" hidden="1" customWidth="1"/>
    <col min="15600" max="15838" width="9.140625" style="69"/>
    <col min="15839" max="15839" width="8.42578125" style="69" customWidth="1"/>
    <col min="15840" max="15840" width="1.85546875" style="69" customWidth="1"/>
    <col min="15841" max="15841" width="24.28515625" style="69" customWidth="1"/>
    <col min="15842" max="15845" width="14.85546875" style="69" customWidth="1"/>
    <col min="15846" max="15855" width="0" style="69" hidden="1" customWidth="1"/>
    <col min="15856" max="16094" width="9.140625" style="69"/>
    <col min="16095" max="16095" width="8.42578125" style="69" customWidth="1"/>
    <col min="16096" max="16096" width="1.85546875" style="69" customWidth="1"/>
    <col min="16097" max="16097" width="24.28515625" style="69" customWidth="1"/>
    <col min="16098" max="16101" width="14.85546875" style="69" customWidth="1"/>
    <col min="16102" max="16111" width="0" style="69" hidden="1" customWidth="1"/>
    <col min="16112" max="16384" width="9.140625" style="69"/>
  </cols>
  <sheetData>
    <row r="1" spans="1:5" ht="15">
      <c r="A1" s="431" t="s">
        <v>291</v>
      </c>
      <c r="B1" s="431"/>
      <c r="C1" s="431"/>
      <c r="D1" s="431"/>
      <c r="E1" s="431"/>
    </row>
    <row r="2" spans="1:5" ht="18" customHeight="1">
      <c r="A2" s="854" t="s">
        <v>303</v>
      </c>
      <c r="B2" s="854"/>
      <c r="C2" s="854"/>
      <c r="D2" s="854"/>
      <c r="E2" s="854"/>
    </row>
    <row r="3" spans="1:5" ht="18" customHeight="1">
      <c r="A3" s="810" t="s">
        <v>190</v>
      </c>
      <c r="B3" s="810"/>
      <c r="C3" s="810"/>
      <c r="D3" s="810"/>
      <c r="E3" s="810"/>
    </row>
    <row r="4" spans="1:5" ht="12.75" customHeight="1" thickBot="1"/>
    <row r="5" spans="1:5" ht="26.25" customHeight="1" thickBot="1">
      <c r="A5" s="855" t="s">
        <v>21</v>
      </c>
      <c r="B5" s="432" t="s">
        <v>50</v>
      </c>
      <c r="C5" s="432"/>
      <c r="D5" s="432"/>
      <c r="E5" s="432"/>
    </row>
    <row r="6" spans="1:5" ht="13.5" customHeight="1" thickBot="1">
      <c r="A6" s="855" t="s">
        <v>4</v>
      </c>
      <c r="B6" s="856" t="s">
        <v>260</v>
      </c>
      <c r="C6" s="856"/>
      <c r="D6" s="856"/>
      <c r="E6" s="856"/>
    </row>
    <row r="7" spans="1:5" ht="26.25" customHeight="1" thickBot="1">
      <c r="A7" s="855" t="s">
        <v>26</v>
      </c>
      <c r="B7" s="857" t="s">
        <v>192</v>
      </c>
      <c r="C7" s="857"/>
      <c r="D7" s="857"/>
      <c r="E7" s="857"/>
    </row>
    <row r="8" spans="1:5" ht="13.5" customHeight="1" thickBot="1">
      <c r="A8" s="858" t="s">
        <v>7</v>
      </c>
      <c r="B8" s="859"/>
      <c r="C8" s="859"/>
      <c r="D8" s="859"/>
      <c r="E8" s="860"/>
    </row>
    <row r="9" spans="1:5" ht="12.75" customHeight="1">
      <c r="A9" s="861" t="s">
        <v>51</v>
      </c>
      <c r="B9" s="862"/>
      <c r="C9" s="862"/>
      <c r="D9" s="862"/>
      <c r="E9" s="863"/>
    </row>
    <row r="10" spans="1:5">
      <c r="A10" s="864"/>
      <c r="B10" s="865"/>
      <c r="C10" s="865"/>
      <c r="D10" s="865"/>
      <c r="E10" s="866"/>
    </row>
    <row r="11" spans="1:5" ht="44.25" customHeight="1" thickBot="1">
      <c r="A11" s="867"/>
      <c r="B11" s="868"/>
      <c r="C11" s="868"/>
      <c r="D11" s="868"/>
      <c r="E11" s="869"/>
    </row>
    <row r="12" spans="1:5" ht="45.75" customHeight="1" thickBot="1">
      <c r="A12" s="870" t="s">
        <v>10</v>
      </c>
      <c r="B12" s="871" t="s">
        <v>261</v>
      </c>
      <c r="C12" s="872"/>
      <c r="D12" s="872"/>
      <c r="E12" s="873"/>
    </row>
    <row r="13" spans="1:5" ht="23.25" customHeight="1" thickBot="1">
      <c r="A13" s="731" t="s">
        <v>262</v>
      </c>
      <c r="B13" s="874">
        <v>2019</v>
      </c>
      <c r="C13" s="874">
        <v>2020</v>
      </c>
      <c r="D13" s="874">
        <v>2021</v>
      </c>
      <c r="E13" s="874">
        <v>2022</v>
      </c>
    </row>
    <row r="14" spans="1:5" ht="68.25" customHeight="1" thickBot="1">
      <c r="A14" s="732"/>
      <c r="B14" s="875" t="s">
        <v>5</v>
      </c>
      <c r="C14" s="875" t="s">
        <v>6</v>
      </c>
      <c r="D14" s="875" t="s">
        <v>6</v>
      </c>
      <c r="E14" s="875" t="s">
        <v>6</v>
      </c>
    </row>
    <row r="15" spans="1:5" ht="25.5" customHeight="1" thickBot="1">
      <c r="A15" s="876" t="s">
        <v>263</v>
      </c>
      <c r="B15" s="877" t="s">
        <v>89</v>
      </c>
      <c r="C15" s="877" t="s">
        <v>89</v>
      </c>
      <c r="D15" s="877" t="s">
        <v>89</v>
      </c>
      <c r="E15" s="877" t="s">
        <v>89</v>
      </c>
    </row>
    <row r="16" spans="1:5" ht="25.5" customHeight="1" thickBot="1">
      <c r="A16" s="876" t="s">
        <v>264</v>
      </c>
      <c r="B16" s="877" t="s">
        <v>104</v>
      </c>
      <c r="C16" s="878" t="s">
        <v>307</v>
      </c>
      <c r="D16" s="878" t="s">
        <v>307</v>
      </c>
      <c r="E16" s="878" t="s">
        <v>307</v>
      </c>
    </row>
    <row r="17" spans="1:5" ht="24.75" customHeight="1" thickBot="1">
      <c r="A17" s="870" t="s">
        <v>12</v>
      </c>
      <c r="B17" s="879" t="s">
        <v>265</v>
      </c>
      <c r="C17" s="879"/>
      <c r="D17" s="879"/>
      <c r="E17" s="879"/>
    </row>
    <row r="18" spans="1:5" ht="24" customHeight="1" thickBot="1">
      <c r="A18" s="216" t="s">
        <v>266</v>
      </c>
      <c r="B18" s="874">
        <v>2019</v>
      </c>
      <c r="C18" s="874">
        <v>2020</v>
      </c>
      <c r="D18" s="874">
        <v>2021</v>
      </c>
      <c r="E18" s="874">
        <v>2022</v>
      </c>
    </row>
    <row r="19" spans="1:5" ht="42" customHeight="1" thickBot="1">
      <c r="A19" s="216" t="s">
        <v>267</v>
      </c>
      <c r="B19" s="877" t="s">
        <v>308</v>
      </c>
      <c r="C19" s="877" t="s">
        <v>308</v>
      </c>
      <c r="D19" s="877" t="s">
        <v>308</v>
      </c>
      <c r="E19" s="877" t="s">
        <v>308</v>
      </c>
    </row>
    <row r="20" spans="1:5" ht="34.5" customHeight="1" thickBot="1">
      <c r="A20" s="216" t="s">
        <v>268</v>
      </c>
      <c r="B20" s="877" t="s">
        <v>309</v>
      </c>
      <c r="C20" s="877" t="s">
        <v>309</v>
      </c>
      <c r="D20" s="877" t="s">
        <v>309</v>
      </c>
      <c r="E20" s="877" t="s">
        <v>309</v>
      </c>
    </row>
    <row r="21" spans="1:5" ht="95.25" customHeight="1" thickBot="1">
      <c r="A21" s="217" t="s">
        <v>269</v>
      </c>
      <c r="B21" s="877" t="s">
        <v>310</v>
      </c>
      <c r="C21" s="877" t="s">
        <v>310</v>
      </c>
      <c r="D21" s="877" t="s">
        <v>310</v>
      </c>
      <c r="E21" s="877" t="s">
        <v>310</v>
      </c>
    </row>
    <row r="22" spans="1:5" ht="62.25" customHeight="1" thickBot="1">
      <c r="A22" s="217" t="s">
        <v>270</v>
      </c>
      <c r="B22" s="877" t="s">
        <v>309</v>
      </c>
      <c r="C22" s="877" t="s">
        <v>309</v>
      </c>
      <c r="D22" s="877" t="s">
        <v>309</v>
      </c>
      <c r="E22" s="877" t="s">
        <v>309</v>
      </c>
    </row>
    <row r="23" spans="1:5" ht="24.75" customHeight="1" thickBot="1">
      <c r="A23" s="217" t="s">
        <v>271</v>
      </c>
      <c r="B23" s="877" t="s">
        <v>311</v>
      </c>
      <c r="C23" s="877" t="s">
        <v>311</v>
      </c>
      <c r="D23" s="877" t="s">
        <v>311</v>
      </c>
      <c r="E23" s="877" t="s">
        <v>311</v>
      </c>
    </row>
    <row r="24" spans="1:5" ht="23.25" customHeight="1" thickBot="1">
      <c r="A24" s="880" t="s">
        <v>29</v>
      </c>
      <c r="B24" s="881"/>
      <c r="C24" s="881"/>
      <c r="D24" s="881"/>
      <c r="E24" s="882"/>
    </row>
    <row r="25" spans="1:5" ht="12.75" thickBot="1">
      <c r="A25" s="880" t="s">
        <v>272</v>
      </c>
      <c r="B25" s="881"/>
      <c r="C25" s="881"/>
      <c r="D25" s="881"/>
      <c r="E25" s="882"/>
    </row>
    <row r="26" spans="1:5" ht="36" customHeight="1" thickBot="1">
      <c r="A26" s="883" t="s">
        <v>27</v>
      </c>
      <c r="B26" s="884" t="s">
        <v>548</v>
      </c>
      <c r="C26" s="871"/>
      <c r="D26" s="871"/>
      <c r="E26" s="885"/>
    </row>
    <row r="27" spans="1:5" ht="25.5" customHeight="1" thickBot="1">
      <c r="A27" s="220" t="s">
        <v>9</v>
      </c>
      <c r="B27" s="886" t="s">
        <v>53</v>
      </c>
      <c r="C27" s="887"/>
      <c r="D27" s="887"/>
      <c r="E27" s="888"/>
    </row>
    <row r="28" spans="1:5" ht="21" customHeight="1" thickBot="1">
      <c r="A28" s="220" t="s">
        <v>14</v>
      </c>
      <c r="B28" s="889" t="s">
        <v>273</v>
      </c>
      <c r="C28" s="890"/>
      <c r="D28" s="890"/>
      <c r="E28" s="891"/>
    </row>
    <row r="29" spans="1:5">
      <c r="A29" s="731"/>
      <c r="B29" s="218">
        <v>2019</v>
      </c>
      <c r="C29" s="218">
        <v>2020</v>
      </c>
      <c r="D29" s="218">
        <v>2021</v>
      </c>
      <c r="E29" s="218">
        <v>2022</v>
      </c>
    </row>
    <row r="30" spans="1:5" ht="12.75" customHeight="1" thickBot="1">
      <c r="A30" s="732"/>
      <c r="B30" s="219" t="s">
        <v>5</v>
      </c>
      <c r="C30" s="219" t="s">
        <v>6</v>
      </c>
      <c r="D30" s="219" t="s">
        <v>6</v>
      </c>
      <c r="E30" s="219" t="s">
        <v>6</v>
      </c>
    </row>
    <row r="31" spans="1:5" ht="12.75" thickBot="1">
      <c r="A31" s="220" t="s">
        <v>8</v>
      </c>
      <c r="B31" s="2">
        <v>1714</v>
      </c>
      <c r="C31" s="2">
        <v>1860</v>
      </c>
      <c r="D31" s="2">
        <v>1714</v>
      </c>
      <c r="E31" s="2">
        <v>1860</v>
      </c>
    </row>
    <row r="32" spans="1:5" ht="24.75" customHeight="1" thickBot="1">
      <c r="A32" s="220" t="s">
        <v>15</v>
      </c>
      <c r="B32" s="221">
        <v>58262</v>
      </c>
      <c r="C32" s="221">
        <v>63262</v>
      </c>
      <c r="D32" s="221">
        <v>58262</v>
      </c>
      <c r="E32" s="221">
        <v>58262</v>
      </c>
    </row>
    <row r="33" spans="1:5" ht="12.75" thickBot="1">
      <c r="A33" s="220" t="s">
        <v>23</v>
      </c>
      <c r="B33" s="222">
        <f>B32/B31</f>
        <v>33.991831971995332</v>
      </c>
      <c r="C33" s="222">
        <f>C32/C31</f>
        <v>34.011827956989251</v>
      </c>
      <c r="D33" s="222">
        <f>D32/D31</f>
        <v>33.991831971995332</v>
      </c>
      <c r="E33" s="222">
        <f>E32/E31</f>
        <v>31.323655913978495</v>
      </c>
    </row>
    <row r="34" spans="1:5" ht="12.75" thickBot="1">
      <c r="A34" s="220" t="s">
        <v>16</v>
      </c>
      <c r="B34" s="394" t="s">
        <v>22</v>
      </c>
      <c r="C34" s="223">
        <f>C31/B31-1</f>
        <v>8.5180863477246183E-2</v>
      </c>
      <c r="D34" s="223">
        <f t="shared" ref="D34:E36" si="0">D31/C31-1</f>
        <v>-7.8494623655913975E-2</v>
      </c>
      <c r="E34" s="223">
        <f t="shared" si="0"/>
        <v>8.5180863477246183E-2</v>
      </c>
    </row>
    <row r="35" spans="1:5" ht="12.75" thickBot="1">
      <c r="A35" s="220" t="s">
        <v>17</v>
      </c>
      <c r="B35" s="394" t="s">
        <v>22</v>
      </c>
      <c r="C35" s="223">
        <f>C32/B32-1</f>
        <v>8.5819230373141986E-2</v>
      </c>
      <c r="D35" s="223">
        <f>D32/C32-1</f>
        <v>-7.9036388353197817E-2</v>
      </c>
      <c r="E35" s="223">
        <f t="shared" si="0"/>
        <v>0</v>
      </c>
    </row>
    <row r="36" spans="1:5" ht="24.75" thickBot="1">
      <c r="A36" s="220" t="s">
        <v>18</v>
      </c>
      <c r="B36" s="394" t="s">
        <v>22</v>
      </c>
      <c r="C36" s="223">
        <f>C33/B33-1</f>
        <v>5.8825852664812217E-4</v>
      </c>
      <c r="D36" s="223">
        <f t="shared" si="0"/>
        <v>-5.8791268200009128E-4</v>
      </c>
      <c r="E36" s="223">
        <f t="shared" si="0"/>
        <v>-7.8494623655913975E-2</v>
      </c>
    </row>
    <row r="37" spans="1:5" ht="12.75" customHeight="1" thickBot="1">
      <c r="A37" s="733" t="s">
        <v>177</v>
      </c>
      <c r="B37" s="734"/>
      <c r="C37" s="734"/>
      <c r="D37" s="734"/>
      <c r="E37" s="735"/>
    </row>
    <row r="38" spans="1:5">
      <c r="A38" s="731"/>
      <c r="B38" s="218">
        <v>2019</v>
      </c>
      <c r="C38" s="218">
        <v>2020</v>
      </c>
      <c r="D38" s="218">
        <v>2021</v>
      </c>
      <c r="E38" s="218">
        <v>2022</v>
      </c>
    </row>
    <row r="39" spans="1:5" ht="12.75" customHeight="1" thickBot="1">
      <c r="A39" s="732"/>
      <c r="B39" s="219" t="s">
        <v>5</v>
      </c>
      <c r="C39" s="219" t="s">
        <v>6</v>
      </c>
      <c r="D39" s="219" t="s">
        <v>6</v>
      </c>
      <c r="E39" s="219" t="s">
        <v>6</v>
      </c>
    </row>
    <row r="40" spans="1:5" ht="12.75" thickBot="1">
      <c r="A40" s="224" t="s">
        <v>0</v>
      </c>
      <c r="B40" s="225"/>
      <c r="C40" s="225">
        <v>0</v>
      </c>
      <c r="D40" s="225">
        <v>0</v>
      </c>
      <c r="E40" s="225">
        <v>0</v>
      </c>
    </row>
    <row r="41" spans="1:5" ht="12.75" thickBot="1">
      <c r="A41" s="226" t="s">
        <v>41</v>
      </c>
      <c r="B41" s="227"/>
      <c r="C41" s="225">
        <v>0</v>
      </c>
      <c r="D41" s="225">
        <v>0</v>
      </c>
      <c r="E41" s="225">
        <v>0</v>
      </c>
    </row>
    <row r="42" spans="1:5" ht="12.75" thickBot="1">
      <c r="A42" s="226" t="s">
        <v>42</v>
      </c>
      <c r="B42" s="227"/>
      <c r="C42" s="225"/>
      <c r="D42" s="225"/>
      <c r="E42" s="225"/>
    </row>
    <row r="43" spans="1:5" ht="24.75" thickBot="1">
      <c r="A43" s="224" t="s">
        <v>28</v>
      </c>
      <c r="B43" s="225"/>
      <c r="C43" s="225">
        <v>0</v>
      </c>
      <c r="D43" s="225">
        <v>0</v>
      </c>
      <c r="E43" s="225">
        <v>0</v>
      </c>
    </row>
    <row r="44" spans="1:5" ht="12.75" thickBot="1">
      <c r="A44" s="226" t="s">
        <v>41</v>
      </c>
      <c r="B44" s="227"/>
      <c r="C44" s="225">
        <v>0</v>
      </c>
      <c r="D44" s="225">
        <v>0</v>
      </c>
      <c r="E44" s="225">
        <v>0</v>
      </c>
    </row>
    <row r="45" spans="1:5" ht="12.75" thickBot="1">
      <c r="A45" s="226" t="s">
        <v>42</v>
      </c>
      <c r="B45" s="227"/>
      <c r="C45" s="225"/>
      <c r="D45" s="225"/>
      <c r="E45" s="225"/>
    </row>
    <row r="46" spans="1:5" ht="12.75" thickBot="1">
      <c r="A46" s="224" t="s">
        <v>1</v>
      </c>
      <c r="B46" s="225">
        <f>B47</f>
        <v>54262</v>
      </c>
      <c r="C46" s="225">
        <f>C47</f>
        <v>54262</v>
      </c>
      <c r="D46" s="225">
        <f>D47</f>
        <v>59262</v>
      </c>
      <c r="E46" s="225">
        <f>E47</f>
        <v>59262</v>
      </c>
    </row>
    <row r="47" spans="1:5" ht="24.75" customHeight="1" thickBot="1">
      <c r="A47" s="226" t="s">
        <v>41</v>
      </c>
      <c r="B47" s="225">
        <v>54262</v>
      </c>
      <c r="C47" s="225">
        <v>54262</v>
      </c>
      <c r="D47" s="225">
        <v>59262</v>
      </c>
      <c r="E47" s="225">
        <v>59262</v>
      </c>
    </row>
    <row r="48" spans="1:5" ht="12.75" thickBot="1">
      <c r="A48" s="226" t="s">
        <v>42</v>
      </c>
      <c r="B48" s="227"/>
      <c r="C48" s="225"/>
      <c r="D48" s="225"/>
      <c r="E48" s="225"/>
    </row>
    <row r="49" spans="1:5" ht="23.25" customHeight="1" thickBot="1">
      <c r="A49" s="224" t="s">
        <v>2</v>
      </c>
      <c r="B49" s="227"/>
      <c r="C49" s="225">
        <v>0</v>
      </c>
      <c r="D49" s="225">
        <v>0</v>
      </c>
      <c r="E49" s="225">
        <v>0</v>
      </c>
    </row>
    <row r="50" spans="1:5" ht="12.75" customHeight="1" thickBot="1">
      <c r="A50" s="226" t="s">
        <v>41</v>
      </c>
      <c r="B50" s="227"/>
      <c r="C50" s="225">
        <v>0</v>
      </c>
      <c r="D50" s="225">
        <v>0</v>
      </c>
      <c r="E50" s="225">
        <v>0</v>
      </c>
    </row>
    <row r="51" spans="1:5" ht="12.75" customHeight="1" thickBot="1">
      <c r="A51" s="226" t="s">
        <v>42</v>
      </c>
      <c r="B51" s="227"/>
      <c r="C51" s="225"/>
      <c r="D51" s="225"/>
      <c r="E51" s="225"/>
    </row>
    <row r="52" spans="1:5" ht="12.75" thickBot="1">
      <c r="A52" s="224" t="s">
        <v>24</v>
      </c>
      <c r="B52" s="227"/>
      <c r="C52" s="225"/>
      <c r="D52" s="225"/>
      <c r="E52" s="225"/>
    </row>
    <row r="53" spans="1:5" ht="12.75" thickBot="1">
      <c r="A53" s="226" t="s">
        <v>41</v>
      </c>
      <c r="B53" s="225"/>
      <c r="C53" s="225"/>
      <c r="D53" s="225"/>
      <c r="E53" s="225"/>
    </row>
    <row r="54" spans="1:5" ht="12.75" thickBot="1">
      <c r="A54" s="226" t="s">
        <v>42</v>
      </c>
      <c r="B54" s="227"/>
      <c r="C54" s="225"/>
      <c r="D54" s="225"/>
      <c r="E54" s="225"/>
    </row>
    <row r="55" spans="1:5" ht="12.75" thickBot="1">
      <c r="A55" s="224" t="s">
        <v>25</v>
      </c>
      <c r="B55" s="227">
        <f>B56+B57</f>
        <v>4000</v>
      </c>
      <c r="C55" s="227">
        <f>C56+C57</f>
        <v>4000</v>
      </c>
      <c r="D55" s="227">
        <f>D56+D57</f>
        <v>4000</v>
      </c>
      <c r="E55" s="227">
        <f>E56+E57</f>
        <v>4000</v>
      </c>
    </row>
    <row r="56" spans="1:5" ht="12.75" thickBot="1">
      <c r="A56" s="226" t="s">
        <v>41</v>
      </c>
      <c r="B56" s="227">
        <v>4000</v>
      </c>
      <c r="C56" s="227">
        <v>4000</v>
      </c>
      <c r="D56" s="227">
        <v>4000</v>
      </c>
      <c r="E56" s="227">
        <v>4000</v>
      </c>
    </row>
    <row r="57" spans="1:5" ht="12.75" thickBot="1">
      <c r="A57" s="226" t="s">
        <v>42</v>
      </c>
      <c r="B57" s="227"/>
      <c r="C57" s="225"/>
      <c r="D57" s="225"/>
      <c r="E57" s="225"/>
    </row>
    <row r="58" spans="1:5" ht="24.75" thickBot="1">
      <c r="A58" s="224" t="s">
        <v>3</v>
      </c>
      <c r="B58" s="227"/>
      <c r="C58" s="227">
        <v>0</v>
      </c>
      <c r="D58" s="227">
        <v>0</v>
      </c>
      <c r="E58" s="227">
        <v>0</v>
      </c>
    </row>
    <row r="59" spans="1:5" ht="12.75" thickBot="1">
      <c r="A59" s="226" t="s">
        <v>41</v>
      </c>
      <c r="B59" s="227"/>
      <c r="C59" s="227">
        <v>0</v>
      </c>
      <c r="D59" s="227">
        <v>0</v>
      </c>
      <c r="E59" s="227">
        <v>0</v>
      </c>
    </row>
    <row r="60" spans="1:5" ht="12.75" customHeight="1" thickBot="1">
      <c r="A60" s="226" t="s">
        <v>42</v>
      </c>
      <c r="B60" s="227"/>
      <c r="C60" s="225"/>
      <c r="D60" s="225"/>
      <c r="E60" s="225"/>
    </row>
    <row r="61" spans="1:5" ht="14.25" thickBot="1">
      <c r="A61" s="892" t="s">
        <v>30</v>
      </c>
      <c r="B61" s="227">
        <f>B58+B55+B52+B49+B46+B43+B40</f>
        <v>58262</v>
      </c>
      <c r="C61" s="227">
        <f>C58+C55+C52+C49+C46+C43+C40</f>
        <v>58262</v>
      </c>
      <c r="D61" s="227">
        <f>D58+D55+D52+D49+D46+D43+D40</f>
        <v>63262</v>
      </c>
      <c r="E61" s="227">
        <f>E58+E55+E52+E49+E46+E43+E40</f>
        <v>63262</v>
      </c>
    </row>
    <row r="62" spans="1:5" ht="12.75" customHeight="1" thickBot="1">
      <c r="A62" s="228" t="s">
        <v>32</v>
      </c>
      <c r="B62" s="229">
        <f>IF(B61-B32=0,0,"Error")</f>
        <v>0</v>
      </c>
      <c r="C62" s="229"/>
      <c r="D62" s="229"/>
      <c r="E62" s="229"/>
    </row>
    <row r="63" spans="1:5" ht="32.25" customHeight="1" thickBot="1">
      <c r="A63" s="893" t="s">
        <v>45</v>
      </c>
      <c r="B63" s="619" t="s">
        <v>52</v>
      </c>
      <c r="C63" s="894"/>
      <c r="D63" s="894"/>
      <c r="E63" s="895"/>
    </row>
    <row r="64" spans="1:5" ht="39.75" customHeight="1" thickBot="1">
      <c r="A64" s="203" t="s">
        <v>9</v>
      </c>
      <c r="B64" s="896" t="s">
        <v>54</v>
      </c>
      <c r="C64" s="897"/>
      <c r="D64" s="897"/>
      <c r="E64" s="898"/>
    </row>
    <row r="65" spans="1:5" ht="12.75" customHeight="1" thickBot="1">
      <c r="A65" s="203" t="s">
        <v>14</v>
      </c>
      <c r="B65" s="581" t="s">
        <v>58</v>
      </c>
      <c r="C65" s="582"/>
      <c r="D65" s="582"/>
      <c r="E65" s="583"/>
    </row>
    <row r="66" spans="1:5" ht="12.75" customHeight="1" thickBot="1">
      <c r="A66" s="726"/>
      <c r="B66" s="184">
        <v>80</v>
      </c>
      <c r="C66" s="184">
        <v>80</v>
      </c>
      <c r="D66" s="184">
        <v>80</v>
      </c>
      <c r="E66" s="184">
        <v>80</v>
      </c>
    </row>
    <row r="67" spans="1:5" ht="12.75" customHeight="1" thickBot="1">
      <c r="A67" s="727"/>
      <c r="B67" s="204" t="s">
        <v>5</v>
      </c>
      <c r="C67" s="204" t="s">
        <v>6</v>
      </c>
      <c r="D67" s="204" t="s">
        <v>6</v>
      </c>
      <c r="E67" s="204" t="s">
        <v>6</v>
      </c>
    </row>
    <row r="68" spans="1:5" ht="12.75" customHeight="1" thickBot="1">
      <c r="A68" s="203" t="s">
        <v>8</v>
      </c>
      <c r="B68" s="184">
        <v>80</v>
      </c>
      <c r="C68" s="184">
        <v>80</v>
      </c>
      <c r="D68" s="184">
        <v>80</v>
      </c>
      <c r="E68" s="184">
        <v>80</v>
      </c>
    </row>
    <row r="69" spans="1:5" ht="12.75" customHeight="1" thickBot="1">
      <c r="A69" s="203" t="s">
        <v>15</v>
      </c>
      <c r="B69" s="184">
        <v>39000</v>
      </c>
      <c r="C69" s="184">
        <v>39000</v>
      </c>
      <c r="D69" s="184">
        <v>39000</v>
      </c>
      <c r="E69" s="184">
        <v>39000</v>
      </c>
    </row>
    <row r="70" spans="1:5" ht="12.75" customHeight="1" thickBot="1">
      <c r="A70" s="203" t="s">
        <v>23</v>
      </c>
      <c r="B70" s="205">
        <f>B69/B68</f>
        <v>487.5</v>
      </c>
      <c r="C70" s="205">
        <f>C69/C68</f>
        <v>487.5</v>
      </c>
      <c r="D70" s="205">
        <f>D69/D68</f>
        <v>487.5</v>
      </c>
      <c r="E70" s="205">
        <f>E69/E68</f>
        <v>487.5</v>
      </c>
    </row>
    <row r="71" spans="1:5" ht="12.75" customHeight="1" thickBot="1">
      <c r="A71" s="203" t="s">
        <v>16</v>
      </c>
      <c r="B71" s="393" t="s">
        <v>22</v>
      </c>
      <c r="C71" s="206">
        <f t="shared" ref="C71:E73" si="1">C68/B68-1</f>
        <v>0</v>
      </c>
      <c r="D71" s="206">
        <f t="shared" si="1"/>
        <v>0</v>
      </c>
      <c r="E71" s="206">
        <f t="shared" si="1"/>
        <v>0</v>
      </c>
    </row>
    <row r="72" spans="1:5" ht="12.75" customHeight="1" thickBot="1">
      <c r="A72" s="203" t="s">
        <v>17</v>
      </c>
      <c r="B72" s="393" t="s">
        <v>22</v>
      </c>
      <c r="C72" s="206">
        <f t="shared" si="1"/>
        <v>0</v>
      </c>
      <c r="D72" s="206">
        <f t="shared" si="1"/>
        <v>0</v>
      </c>
      <c r="E72" s="206">
        <f t="shared" si="1"/>
        <v>0</v>
      </c>
    </row>
    <row r="73" spans="1:5" ht="12.75" customHeight="1" thickBot="1">
      <c r="A73" s="203" t="s">
        <v>18</v>
      </c>
      <c r="B73" s="393" t="s">
        <v>22</v>
      </c>
      <c r="C73" s="206">
        <f t="shared" si="1"/>
        <v>0</v>
      </c>
      <c r="D73" s="206">
        <f t="shared" si="1"/>
        <v>0</v>
      </c>
      <c r="E73" s="206">
        <f t="shared" si="1"/>
        <v>0</v>
      </c>
    </row>
    <row r="74" spans="1:5" ht="12.75" customHeight="1" thickBot="1">
      <c r="A74" s="728" t="s">
        <v>274</v>
      </c>
      <c r="B74" s="729"/>
      <c r="C74" s="729"/>
      <c r="D74" s="729"/>
      <c r="E74" s="730"/>
    </row>
    <row r="75" spans="1:5" ht="12.75" customHeight="1">
      <c r="A75" s="726"/>
      <c r="B75" s="207">
        <v>2019</v>
      </c>
      <c r="C75" s="207">
        <v>2020</v>
      </c>
      <c r="D75" s="207">
        <v>2021</v>
      </c>
      <c r="E75" s="207">
        <v>2022</v>
      </c>
    </row>
    <row r="76" spans="1:5" ht="12.75" customHeight="1" thickBot="1">
      <c r="A76" s="727"/>
      <c r="B76" s="204" t="s">
        <v>5</v>
      </c>
      <c r="C76" s="204" t="s">
        <v>6</v>
      </c>
      <c r="D76" s="204" t="s">
        <v>6</v>
      </c>
      <c r="E76" s="204" t="s">
        <v>6</v>
      </c>
    </row>
    <row r="77" spans="1:5" ht="12.75" customHeight="1" thickBot="1">
      <c r="A77" s="208" t="s">
        <v>0</v>
      </c>
      <c r="B77" s="209"/>
      <c r="C77" s="209">
        <v>0</v>
      </c>
      <c r="D77" s="209">
        <v>0</v>
      </c>
      <c r="E77" s="209">
        <v>0</v>
      </c>
    </row>
    <row r="78" spans="1:5" ht="12.75" customHeight="1" thickBot="1">
      <c r="A78" s="210" t="s">
        <v>41</v>
      </c>
      <c r="B78" s="211"/>
      <c r="C78" s="209">
        <v>0</v>
      </c>
      <c r="D78" s="209">
        <v>0</v>
      </c>
      <c r="E78" s="209">
        <v>0</v>
      </c>
    </row>
    <row r="79" spans="1:5" ht="12.75" customHeight="1" thickBot="1">
      <c r="A79" s="210" t="s">
        <v>42</v>
      </c>
      <c r="B79" s="211"/>
      <c r="C79" s="209"/>
      <c r="D79" s="209"/>
      <c r="E79" s="209"/>
    </row>
    <row r="80" spans="1:5" ht="25.5" customHeight="1" thickBot="1">
      <c r="A80" s="208" t="s">
        <v>28</v>
      </c>
      <c r="B80" s="209"/>
      <c r="C80" s="209">
        <v>0</v>
      </c>
      <c r="D80" s="209">
        <v>0</v>
      </c>
      <c r="E80" s="209">
        <v>0</v>
      </c>
    </row>
    <row r="81" spans="1:5" ht="12.75" customHeight="1" thickBot="1">
      <c r="A81" s="210" t="s">
        <v>41</v>
      </c>
      <c r="B81" s="211"/>
      <c r="C81" s="209">
        <v>0</v>
      </c>
      <c r="D81" s="209">
        <v>0</v>
      </c>
      <c r="E81" s="209">
        <v>0</v>
      </c>
    </row>
    <row r="82" spans="1:5" ht="12.75" customHeight="1" thickBot="1">
      <c r="A82" s="210" t="s">
        <v>42</v>
      </c>
      <c r="B82" s="211"/>
      <c r="C82" s="209"/>
      <c r="D82" s="209"/>
      <c r="E82" s="209"/>
    </row>
    <row r="83" spans="1:5" ht="12.75" customHeight="1" thickBot="1">
      <c r="A83" s="208" t="s">
        <v>1</v>
      </c>
      <c r="B83" s="211"/>
      <c r="C83" s="209"/>
      <c r="D83" s="209"/>
      <c r="E83" s="209"/>
    </row>
    <row r="84" spans="1:5" ht="12.75" customHeight="1" thickBot="1">
      <c r="A84" s="210" t="s">
        <v>41</v>
      </c>
      <c r="B84" s="209"/>
      <c r="C84" s="209"/>
      <c r="D84" s="209"/>
      <c r="E84" s="209"/>
    </row>
    <row r="85" spans="1:5" ht="12.75" customHeight="1" thickBot="1">
      <c r="A85" s="210" t="s">
        <v>42</v>
      </c>
      <c r="B85" s="211"/>
      <c r="C85" s="209"/>
      <c r="D85" s="209"/>
      <c r="E85" s="209"/>
    </row>
    <row r="86" spans="1:5" ht="12.75" customHeight="1" thickBot="1">
      <c r="A86" s="208" t="s">
        <v>2</v>
      </c>
      <c r="B86" s="211"/>
      <c r="C86" s="209"/>
      <c r="D86" s="209"/>
      <c r="E86" s="209"/>
    </row>
    <row r="87" spans="1:5" ht="12.75" customHeight="1" thickBot="1">
      <c r="A87" s="210" t="s">
        <v>41</v>
      </c>
      <c r="B87" s="211"/>
      <c r="C87" s="209"/>
      <c r="D87" s="209"/>
      <c r="E87" s="209"/>
    </row>
    <row r="88" spans="1:5" ht="12.75" customHeight="1" thickBot="1">
      <c r="A88" s="210" t="s">
        <v>42</v>
      </c>
      <c r="B88" s="211"/>
      <c r="C88" s="209"/>
      <c r="D88" s="209"/>
      <c r="E88" s="209"/>
    </row>
    <row r="89" spans="1:5" ht="18.75" customHeight="1" thickBot="1">
      <c r="A89" s="208" t="s">
        <v>24</v>
      </c>
      <c r="B89" s="191">
        <f>B90</f>
        <v>39000</v>
      </c>
      <c r="C89" s="191">
        <f>C90</f>
        <v>130000</v>
      </c>
      <c r="D89" s="150">
        <f>D90</f>
        <v>130000</v>
      </c>
      <c r="E89" s="191">
        <f>E90</f>
        <v>130000</v>
      </c>
    </row>
    <row r="90" spans="1:5" ht="12.75" customHeight="1" thickBot="1">
      <c r="A90" s="210" t="s">
        <v>41</v>
      </c>
      <c r="B90" s="191">
        <v>39000</v>
      </c>
      <c r="C90" s="191">
        <v>130000</v>
      </c>
      <c r="D90" s="191">
        <v>130000</v>
      </c>
      <c r="E90" s="191">
        <v>130000</v>
      </c>
    </row>
    <row r="91" spans="1:5" ht="12.75" customHeight="1" thickBot="1">
      <c r="A91" s="210" t="s">
        <v>42</v>
      </c>
      <c r="B91" s="211"/>
      <c r="C91" s="209"/>
      <c r="D91" s="209"/>
      <c r="E91" s="209"/>
    </row>
    <row r="92" spans="1:5" ht="12.75" customHeight="1" thickBot="1">
      <c r="A92" s="208" t="s">
        <v>25</v>
      </c>
      <c r="B92" s="209"/>
      <c r="C92" s="209"/>
      <c r="D92" s="209"/>
      <c r="E92" s="209"/>
    </row>
    <row r="93" spans="1:5" ht="12.75" customHeight="1" thickBot="1">
      <c r="A93" s="210" t="s">
        <v>41</v>
      </c>
      <c r="B93" s="211"/>
      <c r="C93" s="211"/>
      <c r="D93" s="211"/>
      <c r="E93" s="211"/>
    </row>
    <row r="94" spans="1:5" ht="12.75" customHeight="1" thickBot="1">
      <c r="A94" s="210" t="s">
        <v>42</v>
      </c>
      <c r="B94" s="211"/>
      <c r="C94" s="209"/>
      <c r="D94" s="209"/>
      <c r="E94" s="209"/>
    </row>
    <row r="95" spans="1:5" ht="20.25" customHeight="1" thickBot="1">
      <c r="A95" s="208" t="s">
        <v>3</v>
      </c>
      <c r="B95" s="211"/>
      <c r="C95" s="211">
        <v>0</v>
      </c>
      <c r="D95" s="211">
        <v>0</v>
      </c>
      <c r="E95" s="211">
        <v>0</v>
      </c>
    </row>
    <row r="96" spans="1:5" ht="12.75" customHeight="1" thickBot="1">
      <c r="A96" s="210" t="s">
        <v>41</v>
      </c>
      <c r="B96" s="211"/>
      <c r="C96" s="211">
        <v>0</v>
      </c>
      <c r="D96" s="211">
        <v>0</v>
      </c>
      <c r="E96" s="211">
        <v>0</v>
      </c>
    </row>
    <row r="97" spans="1:5" ht="12.75" customHeight="1" thickBot="1">
      <c r="A97" s="210" t="s">
        <v>42</v>
      </c>
      <c r="B97" s="211"/>
      <c r="C97" s="209"/>
      <c r="D97" s="209"/>
      <c r="E97" s="209"/>
    </row>
    <row r="98" spans="1:5" ht="12.75" customHeight="1" thickBot="1">
      <c r="A98" s="899" t="s">
        <v>61</v>
      </c>
      <c r="B98" s="211">
        <f>B95+B92+B89+B86+B83+B80+B77</f>
        <v>39000</v>
      </c>
      <c r="C98" s="211">
        <f>C95+C92+C89+C86+C83+C80+C77</f>
        <v>130000</v>
      </c>
      <c r="D98" s="211">
        <f>D95+D92+D89+D86+D83+D80+D77</f>
        <v>130000</v>
      </c>
      <c r="E98" s="211">
        <f>E95+E92+E89+E86+E83+E80+E77</f>
        <v>130000</v>
      </c>
    </row>
    <row r="99" spans="1:5" ht="12.75" customHeight="1" thickBot="1">
      <c r="A99" s="900" t="s">
        <v>32</v>
      </c>
      <c r="B99" s="901">
        <f>IF(B98-B69=0,0,"Error")</f>
        <v>0</v>
      </c>
      <c r="C99" s="901">
        <f>C89</f>
        <v>130000</v>
      </c>
      <c r="D99" s="901">
        <f t="shared" ref="D99:E99" si="2">D89</f>
        <v>130000</v>
      </c>
      <c r="E99" s="901">
        <f t="shared" si="2"/>
        <v>130000</v>
      </c>
    </row>
    <row r="100" spans="1:5" ht="15.75" hidden="1" customHeight="1" thickBot="1">
      <c r="A100" s="902" t="s">
        <v>55</v>
      </c>
      <c r="B100" s="903"/>
      <c r="C100" s="903"/>
      <c r="D100" s="903"/>
      <c r="E100" s="904"/>
    </row>
    <row r="101" spans="1:5" ht="53.25" hidden="1" customHeight="1" thickBot="1">
      <c r="A101" s="158" t="s">
        <v>9</v>
      </c>
      <c r="B101" s="896"/>
      <c r="C101" s="897"/>
      <c r="D101" s="897"/>
      <c r="E101" s="898"/>
    </row>
    <row r="102" spans="1:5" ht="12.75" hidden="1" customHeight="1" thickBot="1">
      <c r="A102" s="158" t="s">
        <v>14</v>
      </c>
      <c r="B102" s="581"/>
      <c r="C102" s="582"/>
      <c r="D102" s="582"/>
      <c r="E102" s="583"/>
    </row>
    <row r="103" spans="1:5" ht="24.75" hidden="1" customHeight="1">
      <c r="A103" s="739"/>
      <c r="B103" s="186">
        <v>2019</v>
      </c>
      <c r="C103" s="186">
        <v>2020</v>
      </c>
      <c r="D103" s="186">
        <v>2021</v>
      </c>
      <c r="E103" s="186">
        <v>2022</v>
      </c>
    </row>
    <row r="104" spans="1:5" ht="12.75" hidden="1" customHeight="1" thickBot="1">
      <c r="A104" s="740"/>
      <c r="B104" s="187" t="s">
        <v>5</v>
      </c>
      <c r="C104" s="187" t="s">
        <v>6</v>
      </c>
      <c r="D104" s="187" t="s">
        <v>6</v>
      </c>
      <c r="E104" s="187" t="s">
        <v>6</v>
      </c>
    </row>
    <row r="105" spans="1:5" ht="12.75" hidden="1" customHeight="1" thickBot="1">
      <c r="A105" s="158" t="s">
        <v>8</v>
      </c>
      <c r="B105" s="183">
        <v>7.56</v>
      </c>
      <c r="C105" s="392"/>
      <c r="D105" s="392"/>
      <c r="E105" s="392"/>
    </row>
    <row r="106" spans="1:5" ht="12.75" hidden="1" customHeight="1" thickBot="1">
      <c r="A106" s="158" t="s">
        <v>15</v>
      </c>
      <c r="B106" s="392">
        <v>91000</v>
      </c>
      <c r="C106" s="184"/>
      <c r="D106" s="184"/>
      <c r="E106" s="184"/>
    </row>
    <row r="107" spans="1:5" ht="12" hidden="1" customHeight="1" thickBot="1">
      <c r="A107" s="158" t="s">
        <v>23</v>
      </c>
      <c r="B107" s="184">
        <v>11375</v>
      </c>
      <c r="C107" s="184" t="e">
        <f>C106/C105</f>
        <v>#DIV/0!</v>
      </c>
      <c r="D107" s="184" t="e">
        <f>D106/D105</f>
        <v>#DIV/0!</v>
      </c>
      <c r="E107" s="184" t="e">
        <f>E106/E105</f>
        <v>#DIV/0!</v>
      </c>
    </row>
    <row r="108" spans="1:5" ht="12.75" hidden="1" customHeight="1" thickBot="1">
      <c r="A108" s="158" t="s">
        <v>16</v>
      </c>
      <c r="B108" s="392"/>
      <c r="C108" s="185">
        <f t="shared" ref="C108:E110" si="3">C105/B105-1</f>
        <v>-1</v>
      </c>
      <c r="D108" s="185" t="e">
        <f t="shared" si="3"/>
        <v>#DIV/0!</v>
      </c>
      <c r="E108" s="185" t="e">
        <f t="shared" si="3"/>
        <v>#DIV/0!</v>
      </c>
    </row>
    <row r="109" spans="1:5" ht="12.75" hidden="1" customHeight="1" thickBot="1">
      <c r="A109" s="158" t="s">
        <v>17</v>
      </c>
      <c r="B109" s="392"/>
      <c r="C109" s="185">
        <f t="shared" si="3"/>
        <v>-1</v>
      </c>
      <c r="D109" s="185" t="e">
        <f t="shared" si="3"/>
        <v>#DIV/0!</v>
      </c>
      <c r="E109" s="185" t="e">
        <f t="shared" si="3"/>
        <v>#DIV/0!</v>
      </c>
    </row>
    <row r="110" spans="1:5" ht="12.75" hidden="1" customHeight="1" thickBot="1">
      <c r="A110" s="158" t="s">
        <v>18</v>
      </c>
      <c r="B110" s="392"/>
      <c r="C110" s="185" t="e">
        <f t="shared" si="3"/>
        <v>#DIV/0!</v>
      </c>
      <c r="D110" s="185" t="e">
        <f t="shared" si="3"/>
        <v>#DIV/0!</v>
      </c>
      <c r="E110" s="185" t="e">
        <f t="shared" si="3"/>
        <v>#DIV/0!</v>
      </c>
    </row>
    <row r="111" spans="1:5" ht="24.75" hidden="1" customHeight="1" thickBot="1">
      <c r="A111" s="736" t="s">
        <v>275</v>
      </c>
      <c r="B111" s="737"/>
      <c r="C111" s="737"/>
      <c r="D111" s="737"/>
      <c r="E111" s="738"/>
    </row>
    <row r="112" spans="1:5" ht="12.75" hidden="1" customHeight="1">
      <c r="A112" s="739"/>
      <c r="B112" s="186">
        <v>2019</v>
      </c>
      <c r="C112" s="186">
        <v>2020</v>
      </c>
      <c r="D112" s="186">
        <v>2021</v>
      </c>
      <c r="E112" s="186">
        <v>2022</v>
      </c>
    </row>
    <row r="113" spans="1:5" ht="24.75" hidden="1" customHeight="1" thickBot="1">
      <c r="A113" s="740"/>
      <c r="B113" s="187" t="s">
        <v>5</v>
      </c>
      <c r="C113" s="187" t="s">
        <v>6</v>
      </c>
      <c r="D113" s="187" t="s">
        <v>6</v>
      </c>
      <c r="E113" s="187" t="s">
        <v>6</v>
      </c>
    </row>
    <row r="114" spans="1:5" ht="24.75" hidden="1" customHeight="1" thickBot="1">
      <c r="A114" s="188" t="s">
        <v>0</v>
      </c>
      <c r="B114" s="189"/>
      <c r="C114" s="189"/>
      <c r="D114" s="189"/>
      <c r="E114" s="189"/>
    </row>
    <row r="115" spans="1:5" ht="12.75" hidden="1" customHeight="1" thickBot="1">
      <c r="A115" s="190" t="s">
        <v>41</v>
      </c>
      <c r="B115" s="191"/>
      <c r="C115" s="192"/>
      <c r="D115" s="192"/>
      <c r="E115" s="192"/>
    </row>
    <row r="116" spans="1:5" ht="12" hidden="1" customHeight="1" thickBot="1">
      <c r="A116" s="190" t="s">
        <v>42</v>
      </c>
      <c r="B116" s="191"/>
      <c r="C116" s="192"/>
      <c r="D116" s="192"/>
      <c r="E116" s="192"/>
    </row>
    <row r="117" spans="1:5" ht="22.5" hidden="1" customHeight="1" thickBot="1">
      <c r="A117" s="188" t="s">
        <v>28</v>
      </c>
      <c r="B117" s="189"/>
      <c r="C117" s="189"/>
      <c r="D117" s="189"/>
      <c r="E117" s="189"/>
    </row>
    <row r="118" spans="1:5" ht="24.75" hidden="1" customHeight="1" thickBot="1">
      <c r="A118" s="190" t="s">
        <v>41</v>
      </c>
      <c r="B118" s="191"/>
      <c r="C118" s="189"/>
      <c r="D118" s="189"/>
      <c r="E118" s="189"/>
    </row>
    <row r="119" spans="1:5" ht="12.75" hidden="1" customHeight="1" thickBot="1">
      <c r="A119" s="190" t="s">
        <v>42</v>
      </c>
      <c r="B119" s="191"/>
      <c r="C119" s="189"/>
      <c r="D119" s="189"/>
      <c r="E119" s="189"/>
    </row>
    <row r="120" spans="1:5" ht="12.75" hidden="1" customHeight="1" thickBot="1">
      <c r="A120" s="188" t="s">
        <v>1</v>
      </c>
      <c r="B120" s="191">
        <v>0</v>
      </c>
      <c r="C120" s="189">
        <v>0</v>
      </c>
      <c r="D120" s="189">
        <v>0</v>
      </c>
      <c r="E120" s="189">
        <v>0</v>
      </c>
    </row>
    <row r="121" spans="1:5" ht="12" hidden="1" customHeight="1" thickBot="1">
      <c r="A121" s="190" t="s">
        <v>41</v>
      </c>
      <c r="B121" s="191"/>
      <c r="C121" s="189"/>
      <c r="D121" s="189"/>
      <c r="E121" s="189"/>
    </row>
    <row r="122" spans="1:5" ht="12" hidden="1" customHeight="1" thickBot="1">
      <c r="A122" s="190" t="s">
        <v>42</v>
      </c>
      <c r="B122" s="191"/>
      <c r="C122" s="189"/>
      <c r="D122" s="189"/>
      <c r="E122" s="189"/>
    </row>
    <row r="123" spans="1:5" ht="12.75" hidden="1" customHeight="1" thickBot="1">
      <c r="A123" s="188" t="s">
        <v>2</v>
      </c>
      <c r="B123" s="191"/>
      <c r="C123" s="189"/>
      <c r="D123" s="189"/>
      <c r="E123" s="189"/>
    </row>
    <row r="124" spans="1:5" ht="24.75" hidden="1" customHeight="1" thickBot="1">
      <c r="A124" s="190" t="s">
        <v>41</v>
      </c>
      <c r="B124" s="191"/>
      <c r="C124" s="189"/>
      <c r="D124" s="189"/>
      <c r="E124" s="189"/>
    </row>
    <row r="125" spans="1:5" ht="12.75" hidden="1" customHeight="1" thickBot="1">
      <c r="A125" s="190" t="s">
        <v>42</v>
      </c>
      <c r="B125" s="191"/>
      <c r="C125" s="191"/>
      <c r="D125" s="191"/>
      <c r="E125" s="191"/>
    </row>
    <row r="126" spans="1:5" ht="12.75" hidden="1" customHeight="1" thickBot="1">
      <c r="A126" s="188" t="s">
        <v>24</v>
      </c>
      <c r="B126" s="191">
        <f>B127</f>
        <v>91000</v>
      </c>
      <c r="C126" s="191">
        <f>C127</f>
        <v>0</v>
      </c>
      <c r="D126" s="191">
        <f>D127</f>
        <v>0</v>
      </c>
      <c r="E126" s="191">
        <f>E127</f>
        <v>0</v>
      </c>
    </row>
    <row r="127" spans="1:5" ht="12.75" hidden="1" customHeight="1" thickBot="1">
      <c r="A127" s="190" t="s">
        <v>41</v>
      </c>
      <c r="B127" s="191">
        <v>91000</v>
      </c>
      <c r="C127" s="191"/>
      <c r="D127" s="191"/>
      <c r="E127" s="191"/>
    </row>
    <row r="128" spans="1:5" ht="12" hidden="1" customHeight="1" thickBot="1">
      <c r="A128" s="190" t="s">
        <v>42</v>
      </c>
      <c r="B128" s="191"/>
      <c r="C128" s="189"/>
      <c r="D128" s="189"/>
      <c r="E128" s="189"/>
    </row>
    <row r="129" spans="1:5" ht="12.75" hidden="1" customHeight="1" thickBot="1">
      <c r="A129" s="188" t="s">
        <v>25</v>
      </c>
      <c r="B129" s="191"/>
      <c r="C129" s="189"/>
      <c r="D129" s="189"/>
      <c r="E129" s="189"/>
    </row>
    <row r="130" spans="1:5" ht="12.75" hidden="1" customHeight="1" thickBot="1">
      <c r="A130" s="190" t="s">
        <v>41</v>
      </c>
      <c r="B130" s="191"/>
      <c r="C130" s="189"/>
      <c r="D130" s="189"/>
      <c r="E130" s="189"/>
    </row>
    <row r="131" spans="1:5" ht="12.75" hidden="1" customHeight="1" thickBot="1">
      <c r="A131" s="190" t="s">
        <v>42</v>
      </c>
      <c r="B131" s="191"/>
      <c r="C131" s="189"/>
      <c r="D131" s="189"/>
      <c r="E131" s="189"/>
    </row>
    <row r="132" spans="1:5" ht="24.75" hidden="1" customHeight="1" thickBot="1">
      <c r="A132" s="188" t="s">
        <v>3</v>
      </c>
      <c r="B132" s="191"/>
      <c r="C132" s="189"/>
      <c r="D132" s="189"/>
      <c r="E132" s="189"/>
    </row>
    <row r="133" spans="1:5" ht="12.75" hidden="1" customHeight="1" thickBot="1">
      <c r="A133" s="190" t="s">
        <v>41</v>
      </c>
      <c r="B133" s="191"/>
      <c r="C133" s="189"/>
      <c r="D133" s="189"/>
      <c r="E133" s="189"/>
    </row>
    <row r="134" spans="1:5" ht="24.75" hidden="1" customHeight="1" thickBot="1">
      <c r="A134" s="190" t="s">
        <v>42</v>
      </c>
      <c r="B134" s="191"/>
      <c r="C134" s="189"/>
      <c r="D134" s="189"/>
      <c r="E134" s="189"/>
    </row>
    <row r="135" spans="1:5" ht="24.75" hidden="1" customHeight="1" thickBot="1">
      <c r="A135" s="193" t="s">
        <v>63</v>
      </c>
      <c r="B135" s="191">
        <f>B132+B129+B126+B123+B120+B117+B114</f>
        <v>91000</v>
      </c>
      <c r="C135" s="191">
        <f>C132+C129+C126+C123+C120+C117+C114</f>
        <v>0</v>
      </c>
      <c r="D135" s="191">
        <f>D132+D129+D126+D123+D120+D117+D114</f>
        <v>0</v>
      </c>
      <c r="E135" s="191">
        <f>E132+E129+E126+E123+E120+E117+E114</f>
        <v>0</v>
      </c>
    </row>
    <row r="136" spans="1:5" ht="12.75" hidden="1" customHeight="1" thickBot="1">
      <c r="A136" s="194" t="s">
        <v>32</v>
      </c>
      <c r="B136" s="195">
        <f>IF(B135-B106=0,0,"Error")</f>
        <v>0</v>
      </c>
      <c r="C136" s="195">
        <f>IF(C135-C106=0,0,"Error")</f>
        <v>0</v>
      </c>
      <c r="D136" s="195">
        <f>IF(D135-D106=0,0,"Error")</f>
        <v>0</v>
      </c>
      <c r="E136" s="195">
        <f>IF(E135-E106=0,0,"Error")</f>
        <v>0</v>
      </c>
    </row>
    <row r="137" spans="1:5" ht="12" hidden="1" customHeight="1">
      <c r="A137" s="905" t="s">
        <v>276</v>
      </c>
      <c r="B137" s="581" t="s">
        <v>110</v>
      </c>
      <c r="C137" s="582"/>
      <c r="D137" s="582"/>
      <c r="E137" s="583"/>
    </row>
    <row r="138" spans="1:5" ht="12.75" hidden="1" customHeight="1">
      <c r="A138" s="158" t="s">
        <v>9</v>
      </c>
      <c r="B138" s="906" t="s">
        <v>109</v>
      </c>
      <c r="C138" s="907"/>
      <c r="D138" s="907"/>
      <c r="E138" s="908"/>
    </row>
    <row r="139" spans="1:5" ht="24.75" hidden="1" customHeight="1">
      <c r="A139" s="158" t="s">
        <v>14</v>
      </c>
      <c r="B139" s="581" t="s">
        <v>106</v>
      </c>
      <c r="C139" s="582"/>
      <c r="D139" s="582"/>
      <c r="E139" s="583"/>
    </row>
    <row r="140" spans="1:5" ht="12.75" hidden="1" customHeight="1">
      <c r="A140" s="739"/>
      <c r="B140" s="186">
        <v>2019</v>
      </c>
      <c r="C140" s="186">
        <v>2020</v>
      </c>
      <c r="D140" s="186">
        <v>2021</v>
      </c>
      <c r="E140" s="186">
        <v>2022</v>
      </c>
    </row>
    <row r="141" spans="1:5" ht="12.75" hidden="1" customHeight="1">
      <c r="A141" s="740"/>
      <c r="B141" s="187" t="s">
        <v>5</v>
      </c>
      <c r="C141" s="187" t="s">
        <v>6</v>
      </c>
      <c r="D141" s="187" t="s">
        <v>6</v>
      </c>
      <c r="E141" s="187" t="s">
        <v>6</v>
      </c>
    </row>
    <row r="142" spans="1:5" ht="40.5" hidden="1" customHeight="1">
      <c r="A142" s="158" t="s">
        <v>9</v>
      </c>
      <c r="B142" s="909" t="s">
        <v>56</v>
      </c>
      <c r="C142" s="910"/>
      <c r="D142" s="910"/>
      <c r="E142" s="911"/>
    </row>
    <row r="143" spans="1:5" ht="15" hidden="1" customHeight="1">
      <c r="A143" s="158" t="s">
        <v>14</v>
      </c>
      <c r="B143" s="736" t="s">
        <v>57</v>
      </c>
      <c r="C143" s="737"/>
      <c r="D143" s="737"/>
      <c r="E143" s="738"/>
    </row>
    <row r="144" spans="1:5" ht="12.75" hidden="1" customHeight="1">
      <c r="A144" s="158" t="s">
        <v>8</v>
      </c>
      <c r="B144" s="184">
        <f>B145/B146</f>
        <v>0</v>
      </c>
      <c r="C144" s="184">
        <f>C145/C146</f>
        <v>0</v>
      </c>
      <c r="D144" s="184">
        <f>D145/D146</f>
        <v>0</v>
      </c>
      <c r="E144" s="184">
        <f>E145/E146</f>
        <v>0</v>
      </c>
    </row>
    <row r="145" spans="1:5" ht="12.75" hidden="1" customHeight="1">
      <c r="A145" s="158" t="s">
        <v>15</v>
      </c>
      <c r="B145" s="184"/>
      <c r="C145" s="184"/>
      <c r="D145" s="184"/>
      <c r="E145" s="184"/>
    </row>
    <row r="146" spans="1:5" ht="12.75" hidden="1" thickBot="1">
      <c r="A146" s="158" t="s">
        <v>23</v>
      </c>
      <c r="B146" s="184">
        <v>11375</v>
      </c>
      <c r="C146" s="184">
        <v>11375</v>
      </c>
      <c r="D146" s="184">
        <v>11375</v>
      </c>
      <c r="E146" s="184">
        <v>11375</v>
      </c>
    </row>
    <row r="147" spans="1:5" ht="12.75" hidden="1" thickBot="1">
      <c r="A147" s="158" t="s">
        <v>16</v>
      </c>
      <c r="B147" s="392"/>
      <c r="C147" s="185" t="e">
        <f t="shared" ref="C147:E149" si="4">C144/B144-1</f>
        <v>#DIV/0!</v>
      </c>
      <c r="D147" s="185" t="e">
        <f t="shared" si="4"/>
        <v>#DIV/0!</v>
      </c>
      <c r="E147" s="185" t="e">
        <f t="shared" si="4"/>
        <v>#DIV/0!</v>
      </c>
    </row>
    <row r="148" spans="1:5" ht="12.75" hidden="1" thickBot="1">
      <c r="A148" s="158" t="s">
        <v>17</v>
      </c>
      <c r="B148" s="392"/>
      <c r="C148" s="185" t="e">
        <f t="shared" si="4"/>
        <v>#DIV/0!</v>
      </c>
      <c r="D148" s="185" t="e">
        <f t="shared" si="4"/>
        <v>#DIV/0!</v>
      </c>
      <c r="E148" s="185" t="e">
        <f t="shared" si="4"/>
        <v>#DIV/0!</v>
      </c>
    </row>
    <row r="149" spans="1:5" ht="12.75" hidden="1" customHeight="1">
      <c r="A149" s="158" t="s">
        <v>18</v>
      </c>
      <c r="B149" s="392"/>
      <c r="C149" s="185">
        <f t="shared" si="4"/>
        <v>0</v>
      </c>
      <c r="D149" s="185">
        <f t="shared" si="4"/>
        <v>0</v>
      </c>
      <c r="E149" s="185">
        <f t="shared" si="4"/>
        <v>0</v>
      </c>
    </row>
    <row r="150" spans="1:5" ht="24.75" hidden="1" customHeight="1">
      <c r="A150" s="736" t="s">
        <v>275</v>
      </c>
      <c r="B150" s="737"/>
      <c r="C150" s="737"/>
      <c r="D150" s="737"/>
      <c r="E150" s="738"/>
    </row>
    <row r="151" spans="1:5" ht="12.75" hidden="1" customHeight="1">
      <c r="A151" s="739"/>
      <c r="B151" s="186">
        <v>2019</v>
      </c>
      <c r="C151" s="186">
        <v>2020</v>
      </c>
      <c r="D151" s="186">
        <v>2021</v>
      </c>
      <c r="E151" s="186">
        <v>2022</v>
      </c>
    </row>
    <row r="152" spans="1:5" ht="12.75" hidden="1" customHeight="1">
      <c r="A152" s="740"/>
      <c r="B152" s="187" t="s">
        <v>6</v>
      </c>
      <c r="C152" s="187" t="s">
        <v>6</v>
      </c>
      <c r="D152" s="187" t="s">
        <v>6</v>
      </c>
      <c r="E152" s="187" t="s">
        <v>6</v>
      </c>
    </row>
    <row r="153" spans="1:5" ht="12.75" hidden="1" customHeight="1">
      <c r="A153" s="188" t="s">
        <v>0</v>
      </c>
      <c r="B153" s="189">
        <f>B154</f>
        <v>0</v>
      </c>
      <c r="C153" s="189">
        <f>C154</f>
        <v>0</v>
      </c>
      <c r="D153" s="189">
        <f>D154</f>
        <v>0</v>
      </c>
      <c r="E153" s="189">
        <f>E154</f>
        <v>0</v>
      </c>
    </row>
    <row r="154" spans="1:5" ht="12.75" hidden="1" customHeight="1">
      <c r="A154" s="190" t="s">
        <v>41</v>
      </c>
      <c r="B154" s="191"/>
      <c r="C154" s="912"/>
      <c r="D154" s="912"/>
      <c r="E154" s="912"/>
    </row>
    <row r="155" spans="1:5" ht="12.75" hidden="1" thickBot="1">
      <c r="A155" s="190" t="s">
        <v>42</v>
      </c>
      <c r="B155" s="191"/>
      <c r="C155" s="192"/>
      <c r="D155" s="192"/>
      <c r="E155" s="192"/>
    </row>
    <row r="156" spans="1:5" ht="24.75" hidden="1" thickBot="1">
      <c r="A156" s="188" t="s">
        <v>28</v>
      </c>
      <c r="B156" s="189">
        <f>B157</f>
        <v>0</v>
      </c>
      <c r="C156" s="189">
        <f>C157</f>
        <v>0</v>
      </c>
      <c r="D156" s="189">
        <f>D157</f>
        <v>0</v>
      </c>
      <c r="E156" s="189">
        <f>E157</f>
        <v>0</v>
      </c>
    </row>
    <row r="157" spans="1:5" ht="12.75" hidden="1" customHeight="1">
      <c r="A157" s="190" t="s">
        <v>41</v>
      </c>
      <c r="B157" s="191"/>
      <c r="C157" s="189"/>
      <c r="D157" s="189"/>
      <c r="E157" s="189"/>
    </row>
    <row r="158" spans="1:5" ht="12.75" hidden="1" customHeight="1">
      <c r="A158" s="190" t="s">
        <v>42</v>
      </c>
      <c r="B158" s="191"/>
      <c r="C158" s="189"/>
      <c r="D158" s="189"/>
      <c r="E158" s="189"/>
    </row>
    <row r="159" spans="1:5" ht="12.75" hidden="1" customHeight="1">
      <c r="A159" s="188" t="s">
        <v>1</v>
      </c>
      <c r="B159" s="191">
        <f>B160</f>
        <v>0</v>
      </c>
      <c r="C159" s="191">
        <f>C160</f>
        <v>0</v>
      </c>
      <c r="D159" s="191">
        <f>D160</f>
        <v>0</v>
      </c>
      <c r="E159" s="191">
        <f>E160</f>
        <v>0</v>
      </c>
    </row>
    <row r="160" spans="1:5" ht="12.75" hidden="1" customHeight="1">
      <c r="A160" s="190" t="s">
        <v>41</v>
      </c>
      <c r="B160" s="191"/>
      <c r="C160" s="189"/>
      <c r="D160" s="189"/>
      <c r="E160" s="189"/>
    </row>
    <row r="161" spans="1:5" ht="12.75" hidden="1" thickBot="1">
      <c r="A161" s="190" t="s">
        <v>42</v>
      </c>
      <c r="B161" s="191"/>
      <c r="C161" s="189"/>
      <c r="D161" s="189"/>
      <c r="E161" s="189"/>
    </row>
    <row r="162" spans="1:5" ht="12.75" hidden="1" thickBot="1">
      <c r="A162" s="188" t="s">
        <v>2</v>
      </c>
      <c r="B162" s="191"/>
      <c r="C162" s="189"/>
      <c r="D162" s="189"/>
      <c r="E162" s="189"/>
    </row>
    <row r="163" spans="1:5" ht="12.75" hidden="1" thickBot="1">
      <c r="A163" s="190" t="s">
        <v>41</v>
      </c>
      <c r="B163" s="191"/>
      <c r="C163" s="189"/>
      <c r="D163" s="189"/>
      <c r="E163" s="189"/>
    </row>
    <row r="164" spans="1:5" ht="12.75" hidden="1" thickBot="1">
      <c r="A164" s="190" t="s">
        <v>42</v>
      </c>
      <c r="B164" s="191"/>
      <c r="C164" s="189"/>
      <c r="D164" s="189"/>
      <c r="E164" s="189"/>
    </row>
    <row r="165" spans="1:5" ht="12.75" hidden="1" thickBot="1">
      <c r="A165" s="188" t="s">
        <v>24</v>
      </c>
      <c r="B165" s="191"/>
      <c r="C165" s="191"/>
      <c r="D165" s="191"/>
      <c r="E165" s="191"/>
    </row>
    <row r="166" spans="1:5" ht="12.75" hidden="1" customHeight="1">
      <c r="A166" s="190" t="s">
        <v>41</v>
      </c>
      <c r="B166" s="191"/>
      <c r="C166" s="189"/>
      <c r="D166" s="189"/>
      <c r="E166" s="189"/>
    </row>
    <row r="167" spans="1:5" ht="24.75" hidden="1" customHeight="1">
      <c r="A167" s="190" t="s">
        <v>42</v>
      </c>
      <c r="B167" s="191"/>
      <c r="C167" s="189"/>
      <c r="D167" s="189"/>
      <c r="E167" s="189"/>
    </row>
    <row r="168" spans="1:5" ht="12.75" hidden="1" customHeight="1">
      <c r="A168" s="188" t="s">
        <v>25</v>
      </c>
      <c r="B168" s="191">
        <v>0</v>
      </c>
      <c r="C168" s="189">
        <v>0</v>
      </c>
      <c r="D168" s="189">
        <v>0</v>
      </c>
      <c r="E168" s="189">
        <v>0</v>
      </c>
    </row>
    <row r="169" spans="1:5" ht="12.75" hidden="1" customHeight="1">
      <c r="A169" s="190" t="s">
        <v>41</v>
      </c>
      <c r="B169" s="191"/>
      <c r="C169" s="189"/>
      <c r="D169" s="189"/>
      <c r="E169" s="189"/>
    </row>
    <row r="170" spans="1:5" ht="12.75" hidden="1" customHeight="1">
      <c r="A170" s="190" t="s">
        <v>42</v>
      </c>
      <c r="B170" s="191"/>
      <c r="C170" s="189"/>
      <c r="D170" s="189"/>
      <c r="E170" s="189"/>
    </row>
    <row r="171" spans="1:5" ht="24.75" hidden="1" thickBot="1">
      <c r="A171" s="188" t="s">
        <v>3</v>
      </c>
      <c r="B171" s="191">
        <f>B172</f>
        <v>0</v>
      </c>
      <c r="C171" s="191">
        <f>C172</f>
        <v>0</v>
      </c>
      <c r="D171" s="191">
        <f>D172</f>
        <v>0</v>
      </c>
      <c r="E171" s="191">
        <f>E172</f>
        <v>0</v>
      </c>
    </row>
    <row r="172" spans="1:5" ht="12.75" hidden="1" thickBot="1">
      <c r="A172" s="190" t="s">
        <v>41</v>
      </c>
      <c r="B172" s="191"/>
      <c r="C172" s="191"/>
      <c r="D172" s="191"/>
      <c r="E172" s="191"/>
    </row>
    <row r="173" spans="1:5" ht="12.75" hidden="1" thickBot="1">
      <c r="A173" s="190" t="s">
        <v>42</v>
      </c>
      <c r="B173" s="191"/>
      <c r="C173" s="189"/>
      <c r="D173" s="189"/>
      <c r="E173" s="189"/>
    </row>
    <row r="174" spans="1:5" ht="12.75" hidden="1" thickBot="1">
      <c r="A174" s="913" t="s">
        <v>61</v>
      </c>
      <c r="B174" s="191">
        <f>B171+B168+B165+B162+B159+B156+B153</f>
        <v>0</v>
      </c>
      <c r="C174" s="191">
        <f>C171+C168+C165+C162+C159+C156+C153</f>
        <v>0</v>
      </c>
      <c r="D174" s="191">
        <f>D171+D168+D165+D162+D159+D156+D153</f>
        <v>0</v>
      </c>
      <c r="E174" s="191">
        <f>E171+E168+E165+E162+E159+E156+E153</f>
        <v>0</v>
      </c>
    </row>
    <row r="175" spans="1:5" ht="12.75" hidden="1" thickBot="1">
      <c r="A175" s="194" t="s">
        <v>32</v>
      </c>
      <c r="B175" s="195">
        <f>IF(B174-B145=0,0,"Error")</f>
        <v>0</v>
      </c>
      <c r="C175" s="195">
        <f>IF(C174-C145=0,0,"Error")</f>
        <v>0</v>
      </c>
      <c r="D175" s="195">
        <f>IF(D174-D145=0,0,"Error")</f>
        <v>0</v>
      </c>
      <c r="E175" s="195">
        <f>IF(E174-E145=0,0,"Error")</f>
        <v>0</v>
      </c>
    </row>
    <row r="176" spans="1:5" ht="12.75" hidden="1" customHeight="1">
      <c r="A176" s="914" t="s">
        <v>74</v>
      </c>
      <c r="B176" s="915"/>
      <c r="C176" s="915"/>
      <c r="D176" s="915"/>
      <c r="E176" s="916"/>
    </row>
    <row r="177" spans="1:5" ht="12.75" hidden="1" customHeight="1">
      <c r="A177" s="914" t="s">
        <v>70</v>
      </c>
      <c r="B177" s="915"/>
      <c r="C177" s="915"/>
      <c r="D177" s="915"/>
      <c r="E177" s="916"/>
    </row>
    <row r="178" spans="1:5" ht="12.75" hidden="1" customHeight="1">
      <c r="A178" s="203" t="s">
        <v>38</v>
      </c>
      <c r="B178" s="917" t="s">
        <v>277</v>
      </c>
      <c r="C178" s="918"/>
      <c r="D178" s="918"/>
      <c r="E178" s="919"/>
    </row>
    <row r="179" spans="1:5" ht="12.75" hidden="1" customHeight="1">
      <c r="A179" s="920" t="s">
        <v>27</v>
      </c>
      <c r="B179" s="921" t="s">
        <v>278</v>
      </c>
      <c r="C179" s="922"/>
      <c r="D179" s="922"/>
      <c r="E179" s="923"/>
    </row>
    <row r="180" spans="1:5" ht="12.75" hidden="1" customHeight="1">
      <c r="A180" s="203" t="s">
        <v>9</v>
      </c>
      <c r="B180" s="924" t="s">
        <v>278</v>
      </c>
      <c r="C180" s="925"/>
      <c r="D180" s="925"/>
      <c r="E180" s="926"/>
    </row>
    <row r="181" spans="1:5" ht="12.75" hidden="1" customHeight="1">
      <c r="A181" s="203" t="s">
        <v>14</v>
      </c>
      <c r="B181" s="921" t="s">
        <v>278</v>
      </c>
      <c r="C181" s="922"/>
      <c r="D181" s="922"/>
      <c r="E181" s="923"/>
    </row>
    <row r="182" spans="1:5" ht="24.75" hidden="1" customHeight="1">
      <c r="A182" s="726"/>
      <c r="B182" s="927">
        <v>2018</v>
      </c>
      <c r="C182" s="927">
        <v>2019</v>
      </c>
      <c r="D182" s="927">
        <v>2020</v>
      </c>
      <c r="E182" s="927">
        <v>2021</v>
      </c>
    </row>
    <row r="183" spans="1:5" ht="75.75" hidden="1" customHeight="1">
      <c r="A183" s="727"/>
      <c r="B183" s="204" t="s">
        <v>5</v>
      </c>
      <c r="C183" s="204" t="s">
        <v>6</v>
      </c>
      <c r="D183" s="204" t="s">
        <v>6</v>
      </c>
      <c r="E183" s="204" t="s">
        <v>6</v>
      </c>
    </row>
    <row r="184" spans="1:5" ht="24.75" hidden="1" customHeight="1">
      <c r="A184" s="203" t="s">
        <v>8</v>
      </c>
      <c r="B184" s="205"/>
      <c r="C184" s="205"/>
      <c r="D184" s="205"/>
      <c r="E184" s="205"/>
    </row>
    <row r="185" spans="1:5" ht="27.75" hidden="1" customHeight="1">
      <c r="A185" s="203" t="s">
        <v>15</v>
      </c>
      <c r="B185" s="205"/>
      <c r="C185" s="205"/>
      <c r="D185" s="205"/>
      <c r="E185" s="205"/>
    </row>
    <row r="186" spans="1:5" ht="27.75" hidden="1" customHeight="1">
      <c r="A186" s="203" t="s">
        <v>23</v>
      </c>
      <c r="B186" s="205" t="e">
        <f>B185/B184</f>
        <v>#DIV/0!</v>
      </c>
      <c r="C186" s="205" t="e">
        <f>C185/C184</f>
        <v>#DIV/0!</v>
      </c>
      <c r="D186" s="205" t="e">
        <f>D185/D184</f>
        <v>#DIV/0!</v>
      </c>
      <c r="E186" s="205" t="e">
        <f>E185/E184</f>
        <v>#DIV/0!</v>
      </c>
    </row>
    <row r="187" spans="1:5" ht="27.75" hidden="1" customHeight="1">
      <c r="A187" s="203" t="s">
        <v>16</v>
      </c>
      <c r="B187" s="393" t="s">
        <v>22</v>
      </c>
      <c r="C187" s="206" t="e">
        <f>C184/B184-1</f>
        <v>#DIV/0!</v>
      </c>
      <c r="D187" s="206" t="e">
        <f t="shared" ref="D187:E189" si="5">D184/C184-1</f>
        <v>#DIV/0!</v>
      </c>
      <c r="E187" s="206" t="e">
        <f t="shared" si="5"/>
        <v>#DIV/0!</v>
      </c>
    </row>
    <row r="188" spans="1:5" ht="27.75" hidden="1" customHeight="1">
      <c r="A188" s="203" t="s">
        <v>17</v>
      </c>
      <c r="B188" s="393" t="s">
        <v>22</v>
      </c>
      <c r="C188" s="206" t="e">
        <f>C185/B185-1</f>
        <v>#DIV/0!</v>
      </c>
      <c r="D188" s="206" t="e">
        <f t="shared" si="5"/>
        <v>#DIV/0!</v>
      </c>
      <c r="E188" s="206" t="e">
        <f t="shared" si="5"/>
        <v>#DIV/0!</v>
      </c>
    </row>
    <row r="189" spans="1:5" ht="27.75" hidden="1" customHeight="1">
      <c r="A189" s="203" t="s">
        <v>18</v>
      </c>
      <c r="B189" s="393" t="s">
        <v>22</v>
      </c>
      <c r="C189" s="206" t="e">
        <f>C186/B186-1</f>
        <v>#DIV/0!</v>
      </c>
      <c r="D189" s="206" t="e">
        <f t="shared" si="5"/>
        <v>#DIV/0!</v>
      </c>
      <c r="E189" s="206" t="e">
        <f t="shared" si="5"/>
        <v>#DIV/0!</v>
      </c>
    </row>
    <row r="190" spans="1:5" ht="15.75" hidden="1" customHeight="1">
      <c r="A190" s="728" t="s">
        <v>177</v>
      </c>
      <c r="B190" s="729"/>
      <c r="C190" s="729"/>
      <c r="D190" s="729"/>
      <c r="E190" s="730"/>
    </row>
    <row r="191" spans="1:5" ht="12.75" hidden="1" customHeight="1">
      <c r="A191" s="726"/>
      <c r="B191" s="927">
        <v>2018</v>
      </c>
      <c r="C191" s="927">
        <v>2019</v>
      </c>
      <c r="D191" s="927">
        <v>2020</v>
      </c>
      <c r="E191" s="927">
        <v>2021</v>
      </c>
    </row>
    <row r="192" spans="1:5" ht="12.75" hidden="1" customHeight="1">
      <c r="A192" s="727"/>
      <c r="B192" s="204" t="s">
        <v>5</v>
      </c>
      <c r="C192" s="204" t="s">
        <v>6</v>
      </c>
      <c r="D192" s="204" t="s">
        <v>6</v>
      </c>
      <c r="E192" s="204" t="s">
        <v>6</v>
      </c>
    </row>
    <row r="193" spans="1:5" ht="24.75" hidden="1" customHeight="1">
      <c r="A193" s="208" t="s">
        <v>33</v>
      </c>
      <c r="B193" s="209"/>
      <c r="C193" s="209"/>
      <c r="D193" s="209"/>
      <c r="E193" s="209"/>
    </row>
    <row r="194" spans="1:5" ht="12.75" hidden="1" customHeight="1">
      <c r="A194" s="208" t="s">
        <v>34</v>
      </c>
      <c r="B194" s="211"/>
      <c r="C194" s="209"/>
      <c r="D194" s="209"/>
      <c r="E194" s="209"/>
    </row>
    <row r="195" spans="1:5" ht="15" hidden="1" customHeight="1">
      <c r="A195" s="928" t="s">
        <v>30</v>
      </c>
      <c r="B195" s="211">
        <f>B194+B193</f>
        <v>0</v>
      </c>
      <c r="C195" s="211">
        <f>C194+C193</f>
        <v>0</v>
      </c>
      <c r="D195" s="211">
        <f>D194+D193</f>
        <v>0</v>
      </c>
      <c r="E195" s="211">
        <f>E194+E193</f>
        <v>0</v>
      </c>
    </row>
    <row r="196" spans="1:5" ht="24.75" hidden="1" customHeight="1">
      <c r="A196" s="929" t="s">
        <v>279</v>
      </c>
      <c r="B196" s="930"/>
      <c r="C196" s="931"/>
      <c r="D196" s="931"/>
      <c r="E196" s="932"/>
    </row>
    <row r="197" spans="1:5" ht="20.25" hidden="1" customHeight="1">
      <c r="A197" s="933"/>
      <c r="B197" s="934"/>
      <c r="C197" s="935"/>
      <c r="D197" s="935"/>
      <c r="E197" s="936"/>
    </row>
    <row r="198" spans="1:5" ht="9" hidden="1" customHeight="1">
      <c r="A198" s="937"/>
      <c r="B198" s="938"/>
      <c r="C198" s="939"/>
      <c r="D198" s="939"/>
      <c r="E198" s="940"/>
    </row>
    <row r="199" spans="1:5" ht="24.75" hidden="1" customHeight="1">
      <c r="A199" s="203" t="s">
        <v>91</v>
      </c>
      <c r="B199" s="917"/>
      <c r="C199" s="918"/>
      <c r="D199" s="918"/>
      <c r="E199" s="919"/>
    </row>
    <row r="200" spans="1:5" ht="46.5" customHeight="1" thickBot="1">
      <c r="A200" s="941" t="s">
        <v>55</v>
      </c>
      <c r="B200" s="942" t="s">
        <v>189</v>
      </c>
      <c r="C200" s="943" t="s">
        <v>43</v>
      </c>
      <c r="D200" s="944" t="s">
        <v>546</v>
      </c>
      <c r="E200" s="945"/>
    </row>
    <row r="201" spans="1:5" ht="43.5" customHeight="1" thickBot="1">
      <c r="A201" s="389" t="s">
        <v>9</v>
      </c>
      <c r="B201" s="753" t="s">
        <v>547</v>
      </c>
      <c r="C201" s="753"/>
      <c r="D201" s="753"/>
      <c r="E201" s="753"/>
    </row>
    <row r="202" spans="1:5" ht="12.75" customHeight="1" thickBot="1">
      <c r="A202" s="389" t="s">
        <v>14</v>
      </c>
      <c r="B202" s="754" t="s">
        <v>545</v>
      </c>
      <c r="C202" s="754"/>
      <c r="D202" s="754"/>
      <c r="E202" s="754"/>
    </row>
    <row r="203" spans="1:5" s="70" customFormat="1" ht="47.25" customHeight="1" thickBot="1">
      <c r="A203" s="741"/>
      <c r="B203" s="387">
        <v>2019</v>
      </c>
      <c r="C203" s="387">
        <v>2020</v>
      </c>
      <c r="D203" s="387">
        <v>2021</v>
      </c>
      <c r="E203" s="387">
        <v>2022</v>
      </c>
    </row>
    <row r="204" spans="1:5" ht="12.75" customHeight="1" thickBot="1">
      <c r="A204" s="741"/>
      <c r="B204" s="388" t="s">
        <v>5</v>
      </c>
      <c r="C204" s="388" t="s">
        <v>6</v>
      </c>
      <c r="D204" s="388" t="s">
        <v>6</v>
      </c>
      <c r="E204" s="388" t="s">
        <v>6</v>
      </c>
    </row>
    <row r="205" spans="1:5" ht="12.75" customHeight="1" thickBot="1">
      <c r="A205" s="389" t="s">
        <v>8</v>
      </c>
      <c r="B205" s="133">
        <v>1</v>
      </c>
      <c r="C205" s="133">
        <v>2</v>
      </c>
      <c r="D205" s="133">
        <v>1</v>
      </c>
      <c r="E205" s="133">
        <v>1</v>
      </c>
    </row>
    <row r="206" spans="1:5" ht="12.75" thickBot="1">
      <c r="A206" s="389" t="s">
        <v>15</v>
      </c>
      <c r="B206" s="133">
        <v>400000</v>
      </c>
      <c r="C206" s="133">
        <v>101362</v>
      </c>
      <c r="D206" s="133">
        <v>700000</v>
      </c>
      <c r="E206" s="133">
        <v>1100000</v>
      </c>
    </row>
    <row r="207" spans="1:5" ht="12.75" thickBot="1">
      <c r="A207" s="389" t="s">
        <v>23</v>
      </c>
      <c r="B207" s="133">
        <f>B206/B205</f>
        <v>400000</v>
      </c>
      <c r="C207" s="133">
        <f>C206/C205</f>
        <v>50681</v>
      </c>
      <c r="D207" s="133">
        <f>D206/D205</f>
        <v>700000</v>
      </c>
      <c r="E207" s="133">
        <f>E206/E205</f>
        <v>1100000</v>
      </c>
    </row>
    <row r="208" spans="1:5" s="70" customFormat="1" ht="12.75" thickBot="1">
      <c r="A208" s="389" t="s">
        <v>16</v>
      </c>
      <c r="B208" s="387" t="s">
        <v>22</v>
      </c>
      <c r="C208" s="134">
        <f t="shared" ref="C208:E210" si="6">C205/B205-1</f>
        <v>1</v>
      </c>
      <c r="D208" s="134">
        <f t="shared" si="6"/>
        <v>-0.5</v>
      </c>
      <c r="E208" s="134">
        <f t="shared" si="6"/>
        <v>0</v>
      </c>
    </row>
    <row r="209" spans="1:5" ht="22.5" customHeight="1" thickBot="1">
      <c r="A209" s="389" t="s">
        <v>17</v>
      </c>
      <c r="B209" s="387" t="s">
        <v>22</v>
      </c>
      <c r="C209" s="134">
        <f t="shared" si="6"/>
        <v>-0.74659500000000001</v>
      </c>
      <c r="D209" s="134">
        <f t="shared" si="6"/>
        <v>5.9059410824569367</v>
      </c>
      <c r="E209" s="134">
        <f t="shared" si="6"/>
        <v>0.5714285714285714</v>
      </c>
    </row>
    <row r="210" spans="1:5" ht="22.5" customHeight="1" thickBot="1">
      <c r="A210" s="389" t="s">
        <v>18</v>
      </c>
      <c r="B210" s="387" t="s">
        <v>22</v>
      </c>
      <c r="C210" s="134">
        <f t="shared" si="6"/>
        <v>-0.87329750000000006</v>
      </c>
      <c r="D210" s="134">
        <f t="shared" si="6"/>
        <v>12.811882164913873</v>
      </c>
      <c r="E210" s="134">
        <f t="shared" si="6"/>
        <v>0.5714285714285714</v>
      </c>
    </row>
    <row r="211" spans="1:5" ht="22.5" customHeight="1" thickBot="1">
      <c r="A211" s="755" t="s">
        <v>280</v>
      </c>
      <c r="B211" s="755"/>
      <c r="C211" s="755"/>
      <c r="D211" s="755"/>
      <c r="E211" s="755"/>
    </row>
    <row r="212" spans="1:5" ht="24.75" customHeight="1" thickBot="1">
      <c r="A212" s="741"/>
      <c r="B212" s="387">
        <v>2019</v>
      </c>
      <c r="C212" s="387">
        <v>2020</v>
      </c>
      <c r="D212" s="387">
        <v>2021</v>
      </c>
      <c r="E212" s="387">
        <v>2022</v>
      </c>
    </row>
    <row r="213" spans="1:5" ht="13.5" customHeight="1" thickBot="1">
      <c r="A213" s="741"/>
      <c r="B213" s="388" t="s">
        <v>5</v>
      </c>
      <c r="C213" s="388" t="s">
        <v>6</v>
      </c>
      <c r="D213" s="388" t="s">
        <v>6</v>
      </c>
      <c r="E213" s="388" t="s">
        <v>6</v>
      </c>
    </row>
    <row r="214" spans="1:5" ht="12.75" thickBot="1">
      <c r="A214" s="135" t="s">
        <v>33</v>
      </c>
      <c r="B214" s="136">
        <f>B215+B216+B217+B218</f>
        <v>0</v>
      </c>
      <c r="C214" s="136">
        <f>C215+C216+C217+C218</f>
        <v>0</v>
      </c>
      <c r="D214" s="136">
        <f>D215+D216+D217+D218</f>
        <v>0</v>
      </c>
      <c r="E214" s="136">
        <f>E215+E216+E217+E218</f>
        <v>0</v>
      </c>
    </row>
    <row r="215" spans="1:5" ht="20.25" customHeight="1" thickBot="1">
      <c r="A215" s="137" t="s">
        <v>41</v>
      </c>
      <c r="B215" s="138"/>
      <c r="C215" s="138"/>
      <c r="D215" s="138"/>
      <c r="E215" s="138"/>
    </row>
    <row r="216" spans="1:5" ht="20.25" customHeight="1" thickBot="1">
      <c r="A216" s="137" t="s">
        <v>46</v>
      </c>
      <c r="B216" s="138"/>
      <c r="C216" s="138"/>
      <c r="D216" s="138"/>
      <c r="E216" s="138"/>
    </row>
    <row r="217" spans="1:5" ht="16.5" customHeight="1" thickBot="1">
      <c r="A217" s="137" t="s">
        <v>47</v>
      </c>
      <c r="B217" s="138"/>
      <c r="C217" s="138"/>
      <c r="D217" s="138"/>
      <c r="E217" s="138"/>
    </row>
    <row r="218" spans="1:5" ht="12.75" customHeight="1" thickBot="1">
      <c r="A218" s="137" t="s">
        <v>48</v>
      </c>
      <c r="B218" s="138"/>
      <c r="C218" s="138"/>
      <c r="D218" s="138"/>
      <c r="E218" s="138"/>
    </row>
    <row r="219" spans="1:5" ht="12.75" customHeight="1" thickBot="1">
      <c r="A219" s="135" t="s">
        <v>34</v>
      </c>
      <c r="B219" s="139">
        <f>B220+B221+B222+B223</f>
        <v>400000</v>
      </c>
      <c r="C219" s="139">
        <f>C220+C221+C222+C223</f>
        <v>129250</v>
      </c>
      <c r="D219" s="139">
        <f t="shared" ref="D219" si="7">D220+D221+D222+D223</f>
        <v>700000</v>
      </c>
      <c r="E219" s="139">
        <f>E220+E221+E222+E223</f>
        <v>1100000</v>
      </c>
    </row>
    <row r="220" spans="1:5" ht="38.25" customHeight="1" thickBot="1">
      <c r="A220" s="137" t="s">
        <v>41</v>
      </c>
      <c r="B220" s="133">
        <v>400000</v>
      </c>
      <c r="C220" s="140"/>
      <c r="D220" s="133">
        <v>400000</v>
      </c>
      <c r="E220" s="133">
        <v>800000</v>
      </c>
    </row>
    <row r="221" spans="1:5" ht="12.75" customHeight="1" thickBot="1">
      <c r="A221" s="137" t="s">
        <v>46</v>
      </c>
      <c r="B221" s="141"/>
      <c r="C221" s="138">
        <v>101362</v>
      </c>
      <c r="D221" s="133">
        <v>300000</v>
      </c>
      <c r="E221" s="133">
        <v>300000</v>
      </c>
    </row>
    <row r="222" spans="1:5" ht="12.75" thickBot="1">
      <c r="A222" s="137" t="s">
        <v>47</v>
      </c>
      <c r="B222" s="141"/>
      <c r="C222" s="138">
        <v>17888</v>
      </c>
      <c r="D222" s="138"/>
      <c r="E222" s="138"/>
    </row>
    <row r="223" spans="1:5" ht="12.75" thickBot="1">
      <c r="A223" s="137" t="s">
        <v>48</v>
      </c>
      <c r="B223" s="141"/>
      <c r="C223" s="138">
        <v>10000</v>
      </c>
      <c r="D223" s="138"/>
      <c r="E223" s="138"/>
    </row>
    <row r="224" spans="1:5" ht="13.5" thickBot="1">
      <c r="A224" s="946" t="s">
        <v>552</v>
      </c>
      <c r="B224" s="141">
        <f>B214+B219</f>
        <v>400000</v>
      </c>
      <c r="C224" s="141">
        <f>C214+C219</f>
        <v>129250</v>
      </c>
      <c r="D224" s="141">
        <f>D214+D219</f>
        <v>700000</v>
      </c>
      <c r="E224" s="141">
        <f>E214+E219</f>
        <v>1100000</v>
      </c>
    </row>
    <row r="225" spans="1:5" ht="12.75" thickBot="1">
      <c r="A225" s="142"/>
      <c r="B225" s="141"/>
      <c r="C225" s="141"/>
      <c r="D225" s="141"/>
      <c r="E225" s="141"/>
    </row>
    <row r="226" spans="1:5" ht="32.25" hidden="1" customHeight="1" thickBot="1">
      <c r="A226" s="947"/>
      <c r="B226" s="763"/>
      <c r="C226" s="763"/>
      <c r="D226" s="763"/>
      <c r="E226" s="763"/>
    </row>
    <row r="227" spans="1:5" ht="43.5" hidden="1" customHeight="1" thickBot="1">
      <c r="A227" s="389" t="s">
        <v>9</v>
      </c>
      <c r="B227" s="742"/>
      <c r="C227" s="743"/>
      <c r="D227" s="743"/>
      <c r="E227" s="744"/>
    </row>
    <row r="228" spans="1:5" ht="19.5" hidden="1" customHeight="1" thickBot="1">
      <c r="A228" s="389" t="s">
        <v>14</v>
      </c>
      <c r="B228" s="745"/>
      <c r="C228" s="746"/>
      <c r="D228" s="746"/>
      <c r="E228" s="747"/>
    </row>
    <row r="229" spans="1:5" s="70" customFormat="1" ht="47.25" hidden="1" customHeight="1" thickBot="1">
      <c r="A229" s="748"/>
      <c r="B229" s="387">
        <v>2019</v>
      </c>
      <c r="C229" s="387">
        <v>2020</v>
      </c>
      <c r="D229" s="387">
        <v>2021</v>
      </c>
      <c r="E229" s="387">
        <v>2022</v>
      </c>
    </row>
    <row r="230" spans="1:5" ht="12.75" hidden="1" customHeight="1" thickBot="1">
      <c r="A230" s="749"/>
      <c r="B230" s="388" t="s">
        <v>5</v>
      </c>
      <c r="C230" s="388" t="s">
        <v>6</v>
      </c>
      <c r="D230" s="388" t="s">
        <v>6</v>
      </c>
      <c r="E230" s="388" t="s">
        <v>6</v>
      </c>
    </row>
    <row r="231" spans="1:5" ht="12.75" hidden="1" customHeight="1" thickBot="1">
      <c r="A231" s="252" t="s">
        <v>8</v>
      </c>
      <c r="B231" s="230">
        <v>1</v>
      </c>
      <c r="C231" s="230"/>
      <c r="D231" s="230"/>
      <c r="E231" s="230"/>
    </row>
    <row r="232" spans="1:5" ht="12.75" hidden="1" thickBot="1">
      <c r="A232" s="389" t="s">
        <v>15</v>
      </c>
      <c r="B232" s="133"/>
      <c r="C232" s="133"/>
      <c r="D232" s="133"/>
      <c r="E232" s="133"/>
    </row>
    <row r="233" spans="1:5" ht="12.75" hidden="1" thickBot="1">
      <c r="A233" s="389" t="s">
        <v>23</v>
      </c>
      <c r="B233" s="133">
        <f>B232/B231</f>
        <v>0</v>
      </c>
      <c r="C233" s="133" t="e">
        <f>C232/C231</f>
        <v>#DIV/0!</v>
      </c>
      <c r="D233" s="133" t="e">
        <f>D232/D231</f>
        <v>#DIV/0!</v>
      </c>
      <c r="E233" s="133" t="e">
        <f>E232/E231</f>
        <v>#DIV/0!</v>
      </c>
    </row>
    <row r="234" spans="1:5" s="70" customFormat="1" ht="12.75" hidden="1" thickBot="1">
      <c r="A234" s="389" t="s">
        <v>16</v>
      </c>
      <c r="B234" s="387" t="s">
        <v>22</v>
      </c>
      <c r="C234" s="134">
        <f t="shared" ref="C234:E236" si="8">C231/B231-1</f>
        <v>-1</v>
      </c>
      <c r="D234" s="134" t="e">
        <f t="shared" si="8"/>
        <v>#DIV/0!</v>
      </c>
      <c r="E234" s="134" t="e">
        <f t="shared" si="8"/>
        <v>#DIV/0!</v>
      </c>
    </row>
    <row r="235" spans="1:5" ht="12.75" hidden="1" customHeight="1" thickBot="1">
      <c r="A235" s="389" t="s">
        <v>17</v>
      </c>
      <c r="B235" s="387" t="s">
        <v>22</v>
      </c>
      <c r="C235" s="134" t="e">
        <f t="shared" si="8"/>
        <v>#DIV/0!</v>
      </c>
      <c r="D235" s="134" t="e">
        <f t="shared" si="8"/>
        <v>#DIV/0!</v>
      </c>
      <c r="E235" s="134" t="e">
        <f t="shared" si="8"/>
        <v>#DIV/0!</v>
      </c>
    </row>
    <row r="236" spans="1:5" ht="12.75" hidden="1" thickBot="1">
      <c r="A236" s="389" t="s">
        <v>18</v>
      </c>
      <c r="B236" s="387" t="s">
        <v>22</v>
      </c>
      <c r="C236" s="134" t="e">
        <f t="shared" si="8"/>
        <v>#DIV/0!</v>
      </c>
      <c r="D236" s="134" t="e">
        <f t="shared" si="8"/>
        <v>#DIV/0!</v>
      </c>
      <c r="E236" s="134" t="e">
        <f t="shared" si="8"/>
        <v>#DIV/0!</v>
      </c>
    </row>
    <row r="237" spans="1:5" ht="12.75" hidden="1" customHeight="1" thickBot="1">
      <c r="A237" s="750" t="s">
        <v>280</v>
      </c>
      <c r="B237" s="751"/>
      <c r="C237" s="751"/>
      <c r="D237" s="751"/>
      <c r="E237" s="752"/>
    </row>
    <row r="238" spans="1:5" ht="24.75" hidden="1" customHeight="1" thickBot="1">
      <c r="A238" s="748"/>
      <c r="B238" s="387">
        <v>2019</v>
      </c>
      <c r="C238" s="387">
        <v>2020</v>
      </c>
      <c r="D238" s="387">
        <v>2021</v>
      </c>
      <c r="E238" s="387">
        <v>2022</v>
      </c>
    </row>
    <row r="239" spans="1:5" ht="12.75" hidden="1" thickBot="1">
      <c r="A239" s="749"/>
      <c r="B239" s="388" t="s">
        <v>5</v>
      </c>
      <c r="C239" s="388" t="s">
        <v>6</v>
      </c>
      <c r="D239" s="388" t="s">
        <v>6</v>
      </c>
      <c r="E239" s="388" t="s">
        <v>6</v>
      </c>
    </row>
    <row r="240" spans="1:5" ht="12.75" hidden="1" thickBot="1">
      <c r="A240" s="135" t="s">
        <v>33</v>
      </c>
      <c r="B240" s="136">
        <f>B241+B242+B243+B244</f>
        <v>0</v>
      </c>
      <c r="C240" s="136">
        <f>C241+C242+C243+C244</f>
        <v>0</v>
      </c>
      <c r="D240" s="136">
        <f>D241+D242+D243+D244</f>
        <v>0</v>
      </c>
      <c r="E240" s="136">
        <f>E241+E242+E243+E244</f>
        <v>0</v>
      </c>
    </row>
    <row r="241" spans="1:5" ht="12.75" hidden="1" thickBot="1">
      <c r="A241" s="137" t="s">
        <v>41</v>
      </c>
      <c r="B241" s="138"/>
      <c r="C241" s="138"/>
      <c r="D241" s="138"/>
      <c r="E241" s="138"/>
    </row>
    <row r="242" spans="1:5" ht="12.75" hidden="1" thickBot="1">
      <c r="A242" s="137" t="s">
        <v>46</v>
      </c>
      <c r="B242" s="138"/>
      <c r="C242" s="138"/>
      <c r="D242" s="138"/>
      <c r="E242" s="138"/>
    </row>
    <row r="243" spans="1:5" ht="12.75" hidden="1" thickBot="1">
      <c r="A243" s="137" t="s">
        <v>47</v>
      </c>
      <c r="B243" s="138"/>
      <c r="C243" s="138"/>
      <c r="D243" s="138"/>
      <c r="E243" s="138"/>
    </row>
    <row r="244" spans="1:5" ht="12.75" hidden="1" thickBot="1">
      <c r="A244" s="137" t="s">
        <v>48</v>
      </c>
      <c r="B244" s="138"/>
      <c r="C244" s="138"/>
      <c r="D244" s="138"/>
      <c r="E244" s="138"/>
    </row>
    <row r="245" spans="1:5" ht="12.75" hidden="1" customHeight="1" thickBot="1">
      <c r="A245" s="135" t="s">
        <v>34</v>
      </c>
      <c r="B245" s="139">
        <f>B246+B247+B248+B249</f>
        <v>0</v>
      </c>
      <c r="C245" s="139">
        <f t="shared" ref="C245:D245" si="9">C246+C247+C248+C249</f>
        <v>0</v>
      </c>
      <c r="D245" s="139">
        <f t="shared" si="9"/>
        <v>0</v>
      </c>
      <c r="E245" s="139">
        <f>E246+E247+E248+E249</f>
        <v>0</v>
      </c>
    </row>
    <row r="246" spans="1:5" ht="48.75" hidden="1" customHeight="1" thickBot="1">
      <c r="A246" s="137" t="s">
        <v>41</v>
      </c>
      <c r="B246" s="133"/>
      <c r="C246" s="140"/>
      <c r="D246" s="138"/>
      <c r="E246" s="138"/>
    </row>
    <row r="247" spans="1:5" ht="12.75" hidden="1" thickBot="1">
      <c r="A247" s="137" t="s">
        <v>46</v>
      </c>
      <c r="B247" s="141"/>
      <c r="C247" s="245">
        <v>0</v>
      </c>
      <c r="D247" s="133"/>
      <c r="E247" s="133"/>
    </row>
    <row r="248" spans="1:5" ht="12.75" hidden="1" customHeight="1" thickBot="1">
      <c r="A248" s="137" t="s">
        <v>47</v>
      </c>
      <c r="B248" s="141"/>
      <c r="C248" s="138"/>
      <c r="D248" s="138"/>
      <c r="E248" s="138"/>
    </row>
    <row r="249" spans="1:5" ht="12.75" hidden="1" customHeight="1" thickBot="1">
      <c r="A249" s="137" t="s">
        <v>48</v>
      </c>
      <c r="B249" s="141"/>
      <c r="C249" s="138"/>
      <c r="D249" s="138"/>
      <c r="E249" s="138"/>
    </row>
    <row r="250" spans="1:5" ht="12.75" hidden="1" thickBot="1">
      <c r="A250" s="250" t="s">
        <v>549</v>
      </c>
      <c r="B250" s="246">
        <f>B240+B245</f>
        <v>0</v>
      </c>
      <c r="C250" s="246">
        <f>C240+C245</f>
        <v>0</v>
      </c>
      <c r="D250" s="246">
        <f>D240+D245</f>
        <v>0</v>
      </c>
      <c r="E250" s="246">
        <f>E240+E245</f>
        <v>0</v>
      </c>
    </row>
    <row r="251" spans="1:5" ht="50.25" hidden="1" customHeight="1" thickBot="1">
      <c r="A251" s="947" t="s">
        <v>550</v>
      </c>
      <c r="B251" s="763"/>
      <c r="C251" s="763"/>
      <c r="D251" s="763"/>
      <c r="E251" s="763"/>
    </row>
    <row r="252" spans="1:5" ht="12.75" hidden="1" thickBot="1">
      <c r="A252" s="389" t="s">
        <v>9</v>
      </c>
      <c r="B252" s="742"/>
      <c r="C252" s="743"/>
      <c r="D252" s="743"/>
      <c r="E252" s="744"/>
    </row>
    <row r="253" spans="1:5" ht="27.75" hidden="1" customHeight="1" thickBot="1">
      <c r="A253" s="389" t="s">
        <v>14</v>
      </c>
      <c r="B253" s="756" t="s">
        <v>544</v>
      </c>
      <c r="C253" s="757"/>
      <c r="D253" s="757"/>
      <c r="E253" s="758"/>
    </row>
    <row r="254" spans="1:5" ht="12.75" hidden="1" thickBot="1">
      <c r="A254" s="741"/>
      <c r="B254" s="387">
        <v>2019</v>
      </c>
      <c r="C254" s="387">
        <v>2020</v>
      </c>
      <c r="D254" s="387">
        <v>2021</v>
      </c>
      <c r="E254" s="387">
        <v>2022</v>
      </c>
    </row>
    <row r="255" spans="1:5" ht="12.75" hidden="1" thickBot="1">
      <c r="A255" s="741"/>
      <c r="B255" s="388" t="s">
        <v>5</v>
      </c>
      <c r="C255" s="388" t="s">
        <v>6</v>
      </c>
      <c r="D255" s="388" t="s">
        <v>6</v>
      </c>
      <c r="E255" s="388" t="s">
        <v>6</v>
      </c>
    </row>
    <row r="256" spans="1:5" ht="24.75" hidden="1" customHeight="1" thickBot="1">
      <c r="A256" s="252" t="s">
        <v>8</v>
      </c>
      <c r="B256" s="230">
        <v>1</v>
      </c>
      <c r="C256" s="230"/>
      <c r="D256" s="230"/>
      <c r="E256" s="230"/>
    </row>
    <row r="257" spans="1:5" ht="12.75" hidden="1" thickBot="1">
      <c r="A257" s="389" t="s">
        <v>15</v>
      </c>
      <c r="B257" s="133"/>
      <c r="C257" s="133">
        <v>0</v>
      </c>
      <c r="D257" s="133">
        <v>0</v>
      </c>
      <c r="E257" s="133">
        <v>0</v>
      </c>
    </row>
    <row r="258" spans="1:5" ht="12.75" hidden="1" thickBot="1">
      <c r="A258" s="389" t="s">
        <v>23</v>
      </c>
      <c r="B258" s="133">
        <f>B257/B256</f>
        <v>0</v>
      </c>
      <c r="C258" s="133" t="e">
        <f>C257/C256</f>
        <v>#DIV/0!</v>
      </c>
      <c r="D258" s="133" t="e">
        <f>D257/D256</f>
        <v>#DIV/0!</v>
      </c>
      <c r="E258" s="133" t="e">
        <f>E257/E256</f>
        <v>#DIV/0!</v>
      </c>
    </row>
    <row r="259" spans="1:5" ht="12.75" hidden="1" thickBot="1">
      <c r="A259" s="389" t="s">
        <v>16</v>
      </c>
      <c r="B259" s="387" t="s">
        <v>22</v>
      </c>
      <c r="C259" s="134">
        <f t="shared" ref="C259:E261" si="10">C256/B256-1</f>
        <v>-1</v>
      </c>
      <c r="D259" s="134" t="e">
        <f t="shared" si="10"/>
        <v>#DIV/0!</v>
      </c>
      <c r="E259" s="134" t="e">
        <f t="shared" si="10"/>
        <v>#DIV/0!</v>
      </c>
    </row>
    <row r="260" spans="1:5" ht="12.75" hidden="1" thickBot="1">
      <c r="A260" s="389" t="s">
        <v>17</v>
      </c>
      <c r="B260" s="387" t="s">
        <v>22</v>
      </c>
      <c r="C260" s="134" t="e">
        <f t="shared" si="10"/>
        <v>#DIV/0!</v>
      </c>
      <c r="D260" s="134" t="e">
        <f t="shared" si="10"/>
        <v>#DIV/0!</v>
      </c>
      <c r="E260" s="134" t="e">
        <f t="shared" si="10"/>
        <v>#DIV/0!</v>
      </c>
    </row>
    <row r="261" spans="1:5" ht="21" hidden="1" customHeight="1" thickBot="1">
      <c r="A261" s="389" t="s">
        <v>18</v>
      </c>
      <c r="B261" s="387" t="s">
        <v>22</v>
      </c>
      <c r="C261" s="134" t="e">
        <f t="shared" si="10"/>
        <v>#DIV/0!</v>
      </c>
      <c r="D261" s="134" t="e">
        <f t="shared" si="10"/>
        <v>#DIV/0!</v>
      </c>
      <c r="E261" s="134" t="e">
        <f t="shared" si="10"/>
        <v>#DIV/0!</v>
      </c>
    </row>
    <row r="262" spans="1:5" ht="12.75" hidden="1" thickBot="1">
      <c r="A262" s="755" t="s">
        <v>280</v>
      </c>
      <c r="B262" s="755"/>
      <c r="C262" s="755"/>
      <c r="D262" s="755"/>
      <c r="E262" s="755"/>
    </row>
    <row r="263" spans="1:5" ht="12.75" hidden="1" thickBot="1">
      <c r="A263" s="741"/>
      <c r="B263" s="387">
        <v>2019</v>
      </c>
      <c r="C263" s="387">
        <v>2020</v>
      </c>
      <c r="D263" s="387">
        <v>2021</v>
      </c>
      <c r="E263" s="387">
        <v>2022</v>
      </c>
    </row>
    <row r="264" spans="1:5" ht="12.75" hidden="1" thickBot="1">
      <c r="A264" s="741"/>
      <c r="B264" s="388" t="s">
        <v>5</v>
      </c>
      <c r="C264" s="388" t="s">
        <v>6</v>
      </c>
      <c r="D264" s="388" t="s">
        <v>6</v>
      </c>
      <c r="E264" s="388" t="s">
        <v>6</v>
      </c>
    </row>
    <row r="265" spans="1:5" ht="12.75" hidden="1" thickBot="1">
      <c r="A265" s="135" t="s">
        <v>33</v>
      </c>
      <c r="B265" s="136">
        <f>B266+B267+B268+B269</f>
        <v>0</v>
      </c>
      <c r="C265" s="136">
        <f>C266+C267+C268+C269</f>
        <v>0</v>
      </c>
      <c r="D265" s="136">
        <f>D266+D267+D268+D269</f>
        <v>0</v>
      </c>
      <c r="E265" s="136">
        <f>E266+E267+E268+E269</f>
        <v>0</v>
      </c>
    </row>
    <row r="266" spans="1:5" ht="12.75" hidden="1" thickBot="1">
      <c r="A266" s="137" t="s">
        <v>41</v>
      </c>
      <c r="B266" s="138"/>
      <c r="C266" s="138"/>
      <c r="D266" s="138"/>
      <c r="E266" s="138"/>
    </row>
    <row r="267" spans="1:5" ht="12.75" hidden="1" thickBot="1">
      <c r="A267" s="137" t="s">
        <v>46</v>
      </c>
      <c r="B267" s="138"/>
      <c r="C267" s="138"/>
      <c r="D267" s="138"/>
      <c r="E267" s="138"/>
    </row>
    <row r="268" spans="1:5" ht="12.75" hidden="1" thickBot="1">
      <c r="A268" s="137" t="s">
        <v>47</v>
      </c>
      <c r="B268" s="138"/>
      <c r="C268" s="138"/>
      <c r="D268" s="138"/>
      <c r="E268" s="138"/>
    </row>
    <row r="269" spans="1:5" ht="12.75" hidden="1" customHeight="1" thickBot="1">
      <c r="A269" s="137" t="s">
        <v>48</v>
      </c>
      <c r="B269" s="138"/>
      <c r="C269" s="138"/>
      <c r="D269" s="138">
        <v>0</v>
      </c>
      <c r="E269" s="138">
        <v>0</v>
      </c>
    </row>
    <row r="270" spans="1:5" ht="12.75" hidden="1" thickBot="1">
      <c r="A270" s="135" t="s">
        <v>34</v>
      </c>
      <c r="B270" s="139">
        <f>B271+B272+B273+B274</f>
        <v>0</v>
      </c>
      <c r="C270" s="139">
        <f>C271+C272+C273+C274</f>
        <v>0</v>
      </c>
      <c r="D270" s="139">
        <f t="shared" ref="D270" si="11">D271+D272+D273+D274</f>
        <v>0</v>
      </c>
      <c r="E270" s="139">
        <f>E271+E272+E273+E274</f>
        <v>0</v>
      </c>
    </row>
    <row r="271" spans="1:5" ht="12.75" hidden="1" thickBot="1">
      <c r="A271" s="137" t="s">
        <v>41</v>
      </c>
      <c r="B271" s="133"/>
      <c r="C271" s="140"/>
      <c r="D271" s="133"/>
      <c r="E271" s="133"/>
    </row>
    <row r="272" spans="1:5" ht="12.75" hidden="1" thickBot="1">
      <c r="A272" s="137" t="s">
        <v>46</v>
      </c>
      <c r="B272" s="141"/>
      <c r="C272" s="245"/>
      <c r="D272" s="133"/>
      <c r="E272" s="133"/>
    </row>
    <row r="273" spans="1:5" ht="12.75" hidden="1" thickBot="1">
      <c r="A273" s="137" t="s">
        <v>47</v>
      </c>
      <c r="B273" s="141"/>
      <c r="C273" s="245"/>
      <c r="D273" s="245"/>
      <c r="E273" s="245"/>
    </row>
    <row r="274" spans="1:5" ht="12.75" hidden="1" thickBot="1">
      <c r="A274" s="137" t="s">
        <v>48</v>
      </c>
      <c r="B274" s="141"/>
      <c r="C274" s="140"/>
      <c r="D274" s="138"/>
      <c r="E274" s="138"/>
    </row>
    <row r="275" spans="1:5" ht="15" hidden="1" customHeight="1" thickBot="1">
      <c r="A275" s="250" t="s">
        <v>551</v>
      </c>
      <c r="B275" s="246">
        <f>B265+B270</f>
        <v>0</v>
      </c>
      <c r="C275" s="246">
        <f>C265+C270</f>
        <v>0</v>
      </c>
      <c r="D275" s="246">
        <f>D265+D270</f>
        <v>0</v>
      </c>
      <c r="E275" s="246">
        <f>E265+E270</f>
        <v>0</v>
      </c>
    </row>
    <row r="276" spans="1:5" ht="40.5" hidden="1" customHeight="1" thickBot="1">
      <c r="A276" s="947" t="s">
        <v>79</v>
      </c>
      <c r="B276" s="948"/>
      <c r="C276" s="948"/>
      <c r="D276" s="948"/>
      <c r="E276" s="948"/>
    </row>
    <row r="277" spans="1:5" ht="64.5" hidden="1" customHeight="1" thickBot="1">
      <c r="A277" s="389" t="s">
        <v>9</v>
      </c>
      <c r="B277" s="753"/>
      <c r="C277" s="753"/>
      <c r="D277" s="753"/>
      <c r="E277" s="753"/>
    </row>
    <row r="278" spans="1:5" ht="24.75" hidden="1" customHeight="1" thickBot="1">
      <c r="A278" s="389" t="s">
        <v>14</v>
      </c>
      <c r="B278" s="754"/>
      <c r="C278" s="754"/>
      <c r="D278" s="754"/>
      <c r="E278" s="754"/>
    </row>
    <row r="279" spans="1:5" ht="24.75" hidden="1" customHeight="1" thickBot="1">
      <c r="A279" s="741"/>
      <c r="B279" s="387">
        <v>2019</v>
      </c>
      <c r="C279" s="387">
        <v>2020</v>
      </c>
      <c r="D279" s="387">
        <v>2021</v>
      </c>
      <c r="E279" s="387">
        <v>2022</v>
      </c>
    </row>
    <row r="280" spans="1:5" ht="24.75" hidden="1" customHeight="1" thickBot="1">
      <c r="A280" s="741"/>
      <c r="B280" s="388" t="s">
        <v>5</v>
      </c>
      <c r="C280" s="388" t="s">
        <v>6</v>
      </c>
      <c r="D280" s="388" t="s">
        <v>6</v>
      </c>
      <c r="E280" s="388" t="s">
        <v>6</v>
      </c>
    </row>
    <row r="281" spans="1:5" ht="24.75" hidden="1" customHeight="1" thickBot="1">
      <c r="A281" s="252" t="s">
        <v>8</v>
      </c>
      <c r="B281" s="230">
        <v>1</v>
      </c>
      <c r="C281" s="230"/>
      <c r="D281" s="230"/>
      <c r="E281" s="230"/>
    </row>
    <row r="282" spans="1:5" ht="24.75" hidden="1" customHeight="1" thickBot="1">
      <c r="A282" s="389" t="s">
        <v>15</v>
      </c>
      <c r="B282" s="133"/>
      <c r="C282" s="133"/>
      <c r="D282" s="133">
        <v>0</v>
      </c>
      <c r="E282" s="133">
        <v>0</v>
      </c>
    </row>
    <row r="283" spans="1:5" ht="24.75" hidden="1" customHeight="1" thickBot="1">
      <c r="A283" s="389" t="s">
        <v>23</v>
      </c>
      <c r="B283" s="133">
        <f>B282/B281</f>
        <v>0</v>
      </c>
      <c r="C283" s="133" t="e">
        <f>C282/C281</f>
        <v>#DIV/0!</v>
      </c>
      <c r="D283" s="133" t="e">
        <f>D282/D281</f>
        <v>#DIV/0!</v>
      </c>
      <c r="E283" s="133" t="e">
        <f>E282/E281</f>
        <v>#DIV/0!</v>
      </c>
    </row>
    <row r="284" spans="1:5" ht="24.75" hidden="1" customHeight="1" thickBot="1">
      <c r="A284" s="389" t="s">
        <v>16</v>
      </c>
      <c r="B284" s="387" t="s">
        <v>22</v>
      </c>
      <c r="C284" s="134">
        <f t="shared" ref="C284:E286" si="12">C281/B281-1</f>
        <v>-1</v>
      </c>
      <c r="D284" s="134" t="e">
        <f t="shared" si="12"/>
        <v>#DIV/0!</v>
      </c>
      <c r="E284" s="134" t="e">
        <f t="shared" si="12"/>
        <v>#DIV/0!</v>
      </c>
    </row>
    <row r="285" spans="1:5" ht="24.75" hidden="1" customHeight="1" thickBot="1">
      <c r="A285" s="389" t="s">
        <v>17</v>
      </c>
      <c r="B285" s="387" t="s">
        <v>22</v>
      </c>
      <c r="C285" s="134" t="e">
        <f t="shared" si="12"/>
        <v>#DIV/0!</v>
      </c>
      <c r="D285" s="134" t="e">
        <f t="shared" si="12"/>
        <v>#DIV/0!</v>
      </c>
      <c r="E285" s="134" t="e">
        <f t="shared" si="12"/>
        <v>#DIV/0!</v>
      </c>
    </row>
    <row r="286" spans="1:5" ht="24.75" hidden="1" customHeight="1" thickBot="1">
      <c r="A286" s="389" t="s">
        <v>18</v>
      </c>
      <c r="B286" s="387" t="s">
        <v>22</v>
      </c>
      <c r="C286" s="134" t="e">
        <f t="shared" si="12"/>
        <v>#DIV/0!</v>
      </c>
      <c r="D286" s="134" t="e">
        <f t="shared" si="12"/>
        <v>#DIV/0!</v>
      </c>
      <c r="E286" s="134" t="e">
        <f t="shared" si="12"/>
        <v>#DIV/0!</v>
      </c>
    </row>
    <row r="287" spans="1:5" ht="24.75" hidden="1" customHeight="1" thickBot="1">
      <c r="A287" s="755" t="s">
        <v>280</v>
      </c>
      <c r="B287" s="755"/>
      <c r="C287" s="755"/>
      <c r="D287" s="755"/>
      <c r="E287" s="755"/>
    </row>
    <row r="288" spans="1:5" ht="24.75" hidden="1" customHeight="1" thickBot="1">
      <c r="A288" s="741"/>
      <c r="B288" s="387">
        <v>2019</v>
      </c>
      <c r="C288" s="387">
        <v>2020</v>
      </c>
      <c r="D288" s="387">
        <v>2021</v>
      </c>
      <c r="E288" s="387">
        <v>2022</v>
      </c>
    </row>
    <row r="289" spans="1:5" ht="15" hidden="1" customHeight="1" thickBot="1">
      <c r="A289" s="741"/>
      <c r="B289" s="388" t="s">
        <v>5</v>
      </c>
      <c r="C289" s="388" t="s">
        <v>6</v>
      </c>
      <c r="D289" s="388" t="s">
        <v>6</v>
      </c>
      <c r="E289" s="388" t="s">
        <v>6</v>
      </c>
    </row>
    <row r="290" spans="1:5" ht="15" hidden="1" customHeight="1" thickBot="1">
      <c r="A290" s="135" t="s">
        <v>33</v>
      </c>
      <c r="B290" s="136">
        <f>B291+B292+B293+B294</f>
        <v>0</v>
      </c>
      <c r="C290" s="136">
        <f>C291+C292+C293+C294</f>
        <v>0</v>
      </c>
      <c r="D290" s="136">
        <f>D291+D292+D293+D294</f>
        <v>0</v>
      </c>
      <c r="E290" s="136">
        <f>E291+E292+E293+E294</f>
        <v>0</v>
      </c>
    </row>
    <row r="291" spans="1:5" ht="15" hidden="1" customHeight="1" thickBot="1">
      <c r="A291" s="137" t="s">
        <v>41</v>
      </c>
      <c r="B291" s="138"/>
      <c r="C291" s="138"/>
      <c r="D291" s="138"/>
      <c r="E291" s="138"/>
    </row>
    <row r="292" spans="1:5" ht="15" hidden="1" customHeight="1" thickBot="1">
      <c r="A292" s="137" t="s">
        <v>46</v>
      </c>
      <c r="B292" s="138"/>
      <c r="C292" s="138"/>
      <c r="D292" s="138"/>
      <c r="E292" s="138"/>
    </row>
    <row r="293" spans="1:5" ht="15" hidden="1" customHeight="1" thickBot="1">
      <c r="A293" s="137" t="s">
        <v>47</v>
      </c>
      <c r="B293" s="138"/>
      <c r="C293" s="138"/>
      <c r="D293" s="138"/>
      <c r="E293" s="138"/>
    </row>
    <row r="294" spans="1:5" ht="15" hidden="1" customHeight="1" thickBot="1">
      <c r="A294" s="137" t="s">
        <v>48</v>
      </c>
      <c r="B294" s="138"/>
      <c r="C294" s="138"/>
      <c r="D294" s="138">
        <v>0</v>
      </c>
      <c r="E294" s="138">
        <v>0</v>
      </c>
    </row>
    <row r="295" spans="1:5" ht="15" hidden="1" customHeight="1" thickBot="1">
      <c r="A295" s="135" t="s">
        <v>34</v>
      </c>
      <c r="B295" s="139">
        <f>B296+B297+B298+B299</f>
        <v>0</v>
      </c>
      <c r="C295" s="139">
        <f>C296+C297+C298+C299</f>
        <v>0</v>
      </c>
      <c r="D295" s="139">
        <f t="shared" ref="D295" si="13">D296+D297+D298+D299</f>
        <v>0</v>
      </c>
      <c r="E295" s="139">
        <f>E296+E297+E298+E299</f>
        <v>0</v>
      </c>
    </row>
    <row r="296" spans="1:5" ht="15" hidden="1" customHeight="1" thickBot="1">
      <c r="A296" s="137" t="s">
        <v>41</v>
      </c>
      <c r="B296" s="133"/>
      <c r="C296" s="140"/>
      <c r="D296" s="133"/>
      <c r="E296" s="133"/>
    </row>
    <row r="297" spans="1:5" ht="15" hidden="1" customHeight="1" thickBot="1">
      <c r="A297" s="137" t="s">
        <v>46</v>
      </c>
      <c r="B297" s="141"/>
      <c r="C297" s="245"/>
      <c r="D297" s="133"/>
      <c r="E297" s="133"/>
    </row>
    <row r="298" spans="1:5" ht="15" hidden="1" customHeight="1" thickBot="1">
      <c r="A298" s="244" t="s">
        <v>47</v>
      </c>
      <c r="B298" s="246"/>
      <c r="C298" s="245"/>
      <c r="D298" s="245"/>
      <c r="E298" s="245"/>
    </row>
    <row r="299" spans="1:5" ht="15" hidden="1" customHeight="1" thickBot="1">
      <c r="A299" s="137" t="s">
        <v>48</v>
      </c>
      <c r="B299" s="141"/>
      <c r="C299" s="138"/>
      <c r="D299" s="138"/>
      <c r="E299" s="138"/>
    </row>
    <row r="300" spans="1:5" ht="15" hidden="1" customHeight="1" thickBot="1">
      <c r="A300" s="250" t="s">
        <v>543</v>
      </c>
      <c r="B300" s="246">
        <f>B290+B295</f>
        <v>0</v>
      </c>
      <c r="C300" s="246">
        <f>C290+C295</f>
        <v>0</v>
      </c>
      <c r="D300" s="246">
        <f>D290+D295</f>
        <v>0</v>
      </c>
      <c r="E300" s="246">
        <f>E290+E295</f>
        <v>0</v>
      </c>
    </row>
    <row r="301" spans="1:5" ht="48.75" hidden="1" customHeight="1" thickBot="1">
      <c r="A301" s="202" t="s">
        <v>59</v>
      </c>
      <c r="B301" s="763" t="s">
        <v>281</v>
      </c>
      <c r="C301" s="763"/>
      <c r="D301" s="763"/>
      <c r="E301" s="763"/>
    </row>
    <row r="302" spans="1:5" ht="33.75" customHeight="1" thickBot="1">
      <c r="A302" s="949" t="s">
        <v>108</v>
      </c>
      <c r="B302" s="949"/>
      <c r="C302" s="949"/>
      <c r="D302" s="949"/>
      <c r="E302" s="949"/>
    </row>
    <row r="303" spans="1:5" ht="25.5" customHeight="1" thickBot="1">
      <c r="A303" s="950" t="s">
        <v>64</v>
      </c>
      <c r="B303" s="951">
        <v>250</v>
      </c>
      <c r="C303" s="951">
        <v>255</v>
      </c>
      <c r="D303" s="951">
        <v>260</v>
      </c>
      <c r="E303" s="951">
        <v>265</v>
      </c>
    </row>
    <row r="304" spans="1:5" ht="25.5" customHeight="1" thickBot="1">
      <c r="A304" s="950" t="s">
        <v>65</v>
      </c>
      <c r="B304" s="951">
        <v>35606</v>
      </c>
      <c r="C304" s="951">
        <v>35606</v>
      </c>
      <c r="D304" s="951">
        <v>35606</v>
      </c>
      <c r="E304" s="951">
        <v>35606</v>
      </c>
    </row>
    <row r="305" spans="1:5" ht="25.5" customHeight="1" thickBot="1">
      <c r="A305" s="950" t="s">
        <v>66</v>
      </c>
      <c r="B305" s="952">
        <v>4000</v>
      </c>
      <c r="C305" s="952">
        <v>4500</v>
      </c>
      <c r="D305" s="952">
        <v>4800</v>
      </c>
      <c r="E305" s="952">
        <v>4850</v>
      </c>
    </row>
    <row r="306" spans="1:5" ht="25.5" customHeight="1" thickBot="1">
      <c r="A306" s="950" t="s">
        <v>67</v>
      </c>
      <c r="B306" s="952">
        <v>3000</v>
      </c>
      <c r="C306" s="952">
        <v>3200</v>
      </c>
      <c r="D306" s="952">
        <v>3500</v>
      </c>
      <c r="E306" s="952">
        <v>3500</v>
      </c>
    </row>
    <row r="307" spans="1:5" ht="12.75" thickBot="1">
      <c r="A307" s="762" t="s">
        <v>107</v>
      </c>
      <c r="B307" s="762"/>
      <c r="C307" s="762"/>
      <c r="D307" s="762"/>
      <c r="E307" s="762"/>
    </row>
    <row r="308" spans="1:5" ht="12.75" customHeight="1" thickBot="1">
      <c r="A308" s="762" t="s">
        <v>36</v>
      </c>
      <c r="B308" s="762"/>
      <c r="C308" s="762"/>
      <c r="D308" s="762"/>
      <c r="E308" s="762"/>
    </row>
    <row r="309" spans="1:5" ht="34.5" customHeight="1" thickBot="1">
      <c r="A309" s="947" t="s">
        <v>81</v>
      </c>
      <c r="B309" s="750" t="s">
        <v>282</v>
      </c>
      <c r="C309" s="953"/>
      <c r="D309" s="953"/>
      <c r="E309" s="954"/>
    </row>
    <row r="310" spans="1:5" ht="84.75" customHeight="1" thickBot="1">
      <c r="A310" s="389" t="s">
        <v>9</v>
      </c>
      <c r="B310" s="759" t="s">
        <v>283</v>
      </c>
      <c r="C310" s="760"/>
      <c r="D310" s="760"/>
      <c r="E310" s="761"/>
    </row>
    <row r="311" spans="1:5" ht="12.75" thickBot="1">
      <c r="A311" s="389" t="s">
        <v>14</v>
      </c>
      <c r="B311" s="762" t="s">
        <v>68</v>
      </c>
      <c r="C311" s="762"/>
      <c r="D311" s="762"/>
      <c r="E311" s="762"/>
    </row>
    <row r="312" spans="1:5" ht="12.75" thickBot="1">
      <c r="A312" s="741"/>
      <c r="B312" s="387">
        <v>2019</v>
      </c>
      <c r="C312" s="387">
        <v>2020</v>
      </c>
      <c r="D312" s="387">
        <v>2021</v>
      </c>
      <c r="E312" s="387">
        <v>2022</v>
      </c>
    </row>
    <row r="313" spans="1:5" ht="12.75" thickBot="1">
      <c r="A313" s="741"/>
      <c r="B313" s="388" t="s">
        <v>5</v>
      </c>
      <c r="C313" s="388" t="s">
        <v>6</v>
      </c>
      <c r="D313" s="388" t="s">
        <v>6</v>
      </c>
      <c r="E313" s="388" t="s">
        <v>6</v>
      </c>
    </row>
    <row r="314" spans="1:5" ht="12.75" thickBot="1">
      <c r="A314" s="389" t="s">
        <v>8</v>
      </c>
      <c r="B314" s="176">
        <v>250</v>
      </c>
      <c r="C314" s="176">
        <v>238</v>
      </c>
      <c r="D314" s="176">
        <v>278</v>
      </c>
      <c r="E314" s="176">
        <v>275</v>
      </c>
    </row>
    <row r="315" spans="1:5" ht="12.75" thickBot="1">
      <c r="A315" s="389" t="s">
        <v>15</v>
      </c>
      <c r="B315" s="133">
        <v>32650</v>
      </c>
      <c r="C315" s="133">
        <v>31000</v>
      </c>
      <c r="D315" s="133">
        <v>36000</v>
      </c>
      <c r="E315" s="133">
        <v>36000</v>
      </c>
    </row>
    <row r="316" spans="1:5" ht="12.75" thickBot="1">
      <c r="A316" s="389" t="s">
        <v>23</v>
      </c>
      <c r="B316" s="133">
        <f>B315/B314</f>
        <v>130.6</v>
      </c>
      <c r="C316" s="133">
        <f t="shared" ref="C316:E316" si="14">C315/C314</f>
        <v>130.25210084033614</v>
      </c>
      <c r="D316" s="133">
        <f t="shared" si="14"/>
        <v>129.49640287769785</v>
      </c>
      <c r="E316" s="133">
        <f t="shared" si="14"/>
        <v>130.90909090909091</v>
      </c>
    </row>
    <row r="317" spans="1:5" ht="24.75" customHeight="1" thickBot="1">
      <c r="A317" s="389" t="s">
        <v>16</v>
      </c>
      <c r="B317" s="387" t="s">
        <v>22</v>
      </c>
      <c r="C317" s="134">
        <f>C314/B314-1</f>
        <v>-4.8000000000000043E-2</v>
      </c>
      <c r="D317" s="134">
        <f t="shared" ref="D317:E319" si="15">D314/C314-1</f>
        <v>0.16806722689075637</v>
      </c>
      <c r="E317" s="134">
        <f t="shared" si="15"/>
        <v>-1.0791366906474864E-2</v>
      </c>
    </row>
    <row r="318" spans="1:5" ht="17.25" customHeight="1" thickBot="1">
      <c r="A318" s="389" t="s">
        <v>17</v>
      </c>
      <c r="B318" s="387" t="s">
        <v>22</v>
      </c>
      <c r="C318" s="134">
        <f>C315/B315-1</f>
        <v>-5.0535987748851485E-2</v>
      </c>
      <c r="D318" s="134">
        <f t="shared" si="15"/>
        <v>0.16129032258064524</v>
      </c>
      <c r="E318" s="134">
        <f t="shared" si="15"/>
        <v>0</v>
      </c>
    </row>
    <row r="319" spans="1:5" ht="12.75" thickBot="1">
      <c r="A319" s="389" t="s">
        <v>18</v>
      </c>
      <c r="B319" s="387" t="s">
        <v>22</v>
      </c>
      <c r="C319" s="134">
        <f>C316/B316-1</f>
        <v>-2.6638526773649085E-3</v>
      </c>
      <c r="D319" s="134">
        <f t="shared" si="15"/>
        <v>-5.8018101647714371E-3</v>
      </c>
      <c r="E319" s="134">
        <f t="shared" si="15"/>
        <v>1.0909090909090757E-2</v>
      </c>
    </row>
    <row r="320" spans="1:5" ht="12.75" customHeight="1" thickBot="1">
      <c r="A320" s="755" t="s">
        <v>284</v>
      </c>
      <c r="B320" s="755"/>
      <c r="C320" s="755"/>
      <c r="D320" s="755"/>
      <c r="E320" s="755"/>
    </row>
    <row r="321" spans="1:5" ht="12.75" customHeight="1" thickBot="1">
      <c r="A321" s="741"/>
      <c r="B321" s="387">
        <v>2019</v>
      </c>
      <c r="C321" s="387">
        <v>2020</v>
      </c>
      <c r="D321" s="387">
        <v>2021</v>
      </c>
      <c r="E321" s="387">
        <v>2022</v>
      </c>
    </row>
    <row r="322" spans="1:5" ht="35.25" customHeight="1" thickBot="1">
      <c r="A322" s="741"/>
      <c r="B322" s="388" t="s">
        <v>5</v>
      </c>
      <c r="C322" s="388" t="s">
        <v>6</v>
      </c>
      <c r="D322" s="388" t="s">
        <v>6</v>
      </c>
      <c r="E322" s="388" t="s">
        <v>6</v>
      </c>
    </row>
    <row r="323" spans="1:5" s="70" customFormat="1" ht="12.75" customHeight="1" thickBot="1">
      <c r="A323" s="135" t="s">
        <v>0</v>
      </c>
      <c r="B323" s="136">
        <f>B324+B325</f>
        <v>19700</v>
      </c>
      <c r="C323" s="136">
        <f>C324+C325</f>
        <v>0</v>
      </c>
      <c r="D323" s="136">
        <f>D324+D325</f>
        <v>0</v>
      </c>
      <c r="E323" s="136">
        <f>E324+E325</f>
        <v>0</v>
      </c>
    </row>
    <row r="324" spans="1:5" ht="21" customHeight="1" thickBot="1">
      <c r="A324" s="137" t="s">
        <v>41</v>
      </c>
      <c r="B324" s="140">
        <v>19700</v>
      </c>
      <c r="C324" s="140"/>
      <c r="D324" s="140"/>
      <c r="E324" s="140"/>
    </row>
    <row r="325" spans="1:5" ht="23.25" customHeight="1" thickBot="1">
      <c r="A325" s="137" t="s">
        <v>42</v>
      </c>
      <c r="B325" s="141"/>
      <c r="C325" s="196"/>
      <c r="D325" s="196"/>
      <c r="E325" s="196"/>
    </row>
    <row r="326" spans="1:5" s="70" customFormat="1" ht="30" customHeight="1" thickBot="1">
      <c r="A326" s="135" t="s">
        <v>28</v>
      </c>
      <c r="B326" s="136">
        <f>B327+B328</f>
        <v>3450</v>
      </c>
      <c r="C326" s="136">
        <f>C327+C328</f>
        <v>0</v>
      </c>
      <c r="D326" s="136">
        <f>D327+D328</f>
        <v>0</v>
      </c>
      <c r="E326" s="136">
        <f>E327+E328</f>
        <v>0</v>
      </c>
    </row>
    <row r="327" spans="1:5" ht="12.75" customHeight="1" thickBot="1">
      <c r="A327" s="137" t="s">
        <v>41</v>
      </c>
      <c r="B327" s="140">
        <v>3450</v>
      </c>
      <c r="C327" s="140"/>
      <c r="D327" s="140"/>
      <c r="E327" s="140"/>
    </row>
    <row r="328" spans="1:5" ht="12.75" thickBot="1">
      <c r="A328" s="137" t="s">
        <v>42</v>
      </c>
      <c r="B328" s="141"/>
      <c r="C328" s="138"/>
      <c r="D328" s="138"/>
      <c r="E328" s="138"/>
    </row>
    <row r="329" spans="1:5" s="70" customFormat="1" ht="15" customHeight="1" thickBot="1">
      <c r="A329" s="135" t="s">
        <v>1</v>
      </c>
      <c r="B329" s="139">
        <f>B330+B331</f>
        <v>9500</v>
      </c>
      <c r="C329" s="139">
        <f>C330+C331</f>
        <v>31000</v>
      </c>
      <c r="D329" s="139">
        <f>D330+D331</f>
        <v>31000</v>
      </c>
      <c r="E329" s="139">
        <f>E330+E331</f>
        <v>31000</v>
      </c>
    </row>
    <row r="330" spans="1:5" ht="12.75" thickBot="1">
      <c r="A330" s="137" t="s">
        <v>41</v>
      </c>
      <c r="B330" s="174">
        <v>9500</v>
      </c>
      <c r="C330" s="262">
        <v>31000</v>
      </c>
      <c r="D330" s="262">
        <v>31000</v>
      </c>
      <c r="E330" s="262">
        <v>31000</v>
      </c>
    </row>
    <row r="331" spans="1:5" ht="12.75" thickBot="1">
      <c r="A331" s="137" t="s">
        <v>42</v>
      </c>
      <c r="B331" s="141"/>
      <c r="C331" s="138"/>
      <c r="D331" s="138"/>
      <c r="E331" s="138"/>
    </row>
    <row r="332" spans="1:5" s="70" customFormat="1" ht="12.75" customHeight="1" thickBot="1">
      <c r="A332" s="135" t="s">
        <v>2</v>
      </c>
      <c r="B332" s="139">
        <f>B333+B334</f>
        <v>0</v>
      </c>
      <c r="C332" s="139">
        <f>C333+C334</f>
        <v>0</v>
      </c>
      <c r="D332" s="139">
        <f>D333+D334</f>
        <v>0</v>
      </c>
      <c r="E332" s="139">
        <f>E333+E334</f>
        <v>0</v>
      </c>
    </row>
    <row r="333" spans="1:5" ht="12.75" customHeight="1" thickBot="1">
      <c r="A333" s="137" t="s">
        <v>41</v>
      </c>
      <c r="B333" s="141"/>
      <c r="C333" s="138"/>
      <c r="D333" s="138"/>
      <c r="E333" s="138"/>
    </row>
    <row r="334" spans="1:5" ht="15.75" customHeight="1" thickBot="1">
      <c r="A334" s="137" t="s">
        <v>42</v>
      </c>
      <c r="B334" s="141"/>
      <c r="C334" s="138"/>
      <c r="D334" s="138"/>
      <c r="E334" s="138"/>
    </row>
    <row r="335" spans="1:5" s="70" customFormat="1" ht="12.75" customHeight="1" thickBot="1">
      <c r="A335" s="135" t="s">
        <v>24</v>
      </c>
      <c r="B335" s="139">
        <f>B336+B337</f>
        <v>0</v>
      </c>
      <c r="C335" s="139">
        <f>C336+C337</f>
        <v>0</v>
      </c>
      <c r="D335" s="139">
        <f>D336+D337</f>
        <v>0</v>
      </c>
      <c r="E335" s="139">
        <f>E336+E337</f>
        <v>0</v>
      </c>
    </row>
    <row r="336" spans="1:5" ht="15.75" customHeight="1" thickBot="1">
      <c r="A336" s="137" t="s">
        <v>41</v>
      </c>
      <c r="B336" s="141"/>
      <c r="C336" s="138"/>
      <c r="D336" s="138"/>
      <c r="E336" s="138"/>
    </row>
    <row r="337" spans="1:5" ht="12.75" thickBot="1">
      <c r="A337" s="137" t="s">
        <v>42</v>
      </c>
      <c r="B337" s="141"/>
      <c r="C337" s="138"/>
      <c r="D337" s="138"/>
      <c r="E337" s="138"/>
    </row>
    <row r="338" spans="1:5" s="70" customFormat="1" ht="12.75" customHeight="1" thickBot="1">
      <c r="A338" s="135" t="s">
        <v>25</v>
      </c>
      <c r="B338" s="139">
        <f>B339+B340</f>
        <v>0</v>
      </c>
      <c r="C338" s="139">
        <f>C339+C340</f>
        <v>0</v>
      </c>
      <c r="D338" s="139">
        <f>D339+D340</f>
        <v>0</v>
      </c>
      <c r="E338" s="139">
        <f>E339+E340</f>
        <v>0</v>
      </c>
    </row>
    <row r="339" spans="1:5" ht="12.75" thickBot="1">
      <c r="A339" s="137" t="s">
        <v>41</v>
      </c>
      <c r="B339" s="141"/>
      <c r="C339" s="138"/>
      <c r="D339" s="138"/>
      <c r="E339" s="138"/>
    </row>
    <row r="340" spans="1:5" ht="12.75" thickBot="1">
      <c r="A340" s="137" t="s">
        <v>42</v>
      </c>
      <c r="B340" s="141"/>
      <c r="C340" s="138"/>
      <c r="D340" s="138"/>
      <c r="E340" s="138"/>
    </row>
    <row r="341" spans="1:5" s="70" customFormat="1" ht="24.75" thickBot="1">
      <c r="A341" s="135" t="s">
        <v>3</v>
      </c>
      <c r="B341" s="139">
        <f>B342+B343</f>
        <v>0</v>
      </c>
      <c r="C341" s="139">
        <f>C342+C343</f>
        <v>0</v>
      </c>
      <c r="D341" s="139">
        <f>D342+D343</f>
        <v>0</v>
      </c>
      <c r="E341" s="139">
        <f>E342+E343</f>
        <v>0</v>
      </c>
    </row>
    <row r="342" spans="1:5" ht="12.75" thickBot="1">
      <c r="A342" s="137" t="s">
        <v>41</v>
      </c>
      <c r="B342" s="141"/>
      <c r="C342" s="197"/>
      <c r="D342" s="197"/>
      <c r="E342" s="197"/>
    </row>
    <row r="343" spans="1:5" ht="12.75" thickBot="1">
      <c r="A343" s="137" t="s">
        <v>42</v>
      </c>
      <c r="B343" s="141"/>
      <c r="C343" s="198"/>
      <c r="D343" s="197"/>
      <c r="E343" s="197"/>
    </row>
    <row r="344" spans="1:5" ht="12.75" customHeight="1" thickBot="1">
      <c r="A344" s="946" t="s">
        <v>73</v>
      </c>
      <c r="B344" s="141">
        <f>B341+B338+B335+B332+B329+B326+B323</f>
        <v>32650</v>
      </c>
      <c r="C344" s="141">
        <f>C341+C338+C335+C332+C329+C326+C323</f>
        <v>31000</v>
      </c>
      <c r="D344" s="141">
        <f>D341+D338+D335+D332+D329+D326+D323</f>
        <v>31000</v>
      </c>
      <c r="E344" s="141">
        <f>E341+E338+E335+E332+E329+E326+E323</f>
        <v>31000</v>
      </c>
    </row>
    <row r="345" spans="1:5" ht="12.75" thickBot="1">
      <c r="A345" s="199" t="s">
        <v>32</v>
      </c>
      <c r="B345" s="136">
        <f>IF(B344-B315=0,0,"Error")</f>
        <v>0</v>
      </c>
      <c r="C345" s="136">
        <f>IF(C344-C315=0,0,"Error")</f>
        <v>0</v>
      </c>
      <c r="D345" s="136">
        <f>D330-D329</f>
        <v>0</v>
      </c>
      <c r="E345" s="136">
        <f>E330-E329</f>
        <v>0</v>
      </c>
    </row>
    <row r="346" spans="1:5" s="70" customFormat="1" ht="27.75" customHeight="1" thickBot="1">
      <c r="A346" s="955" t="s">
        <v>82</v>
      </c>
      <c r="B346" s="956" t="s">
        <v>285</v>
      </c>
      <c r="C346" s="956"/>
      <c r="D346" s="956"/>
      <c r="E346" s="956"/>
    </row>
    <row r="347" spans="1:5" ht="104.25" customHeight="1" thickBot="1">
      <c r="A347" s="389" t="s">
        <v>9</v>
      </c>
      <c r="B347" s="720" t="s">
        <v>286</v>
      </c>
      <c r="C347" s="721"/>
      <c r="D347" s="721"/>
      <c r="E347" s="722"/>
    </row>
    <row r="348" spans="1:5" ht="12.75" customHeight="1" thickBot="1">
      <c r="A348" s="389" t="s">
        <v>14</v>
      </c>
      <c r="B348" s="762" t="s">
        <v>69</v>
      </c>
      <c r="C348" s="762"/>
      <c r="D348" s="762"/>
      <c r="E348" s="762"/>
    </row>
    <row r="349" spans="1:5" ht="24.75" customHeight="1" thickBot="1">
      <c r="A349" s="741"/>
      <c r="B349" s="387">
        <v>2019</v>
      </c>
      <c r="C349" s="387">
        <v>2020</v>
      </c>
      <c r="D349" s="387">
        <v>2021</v>
      </c>
      <c r="E349" s="387">
        <v>2022</v>
      </c>
    </row>
    <row r="350" spans="1:5" ht="12.75" thickBot="1">
      <c r="A350" s="741"/>
      <c r="B350" s="388" t="s">
        <v>5</v>
      </c>
      <c r="C350" s="388" t="s">
        <v>6</v>
      </c>
      <c r="D350" s="388" t="s">
        <v>6</v>
      </c>
      <c r="E350" s="388" t="s">
        <v>6</v>
      </c>
    </row>
    <row r="351" spans="1:5" ht="38.25" customHeight="1" thickBot="1">
      <c r="A351" s="389" t="s">
        <v>8</v>
      </c>
      <c r="B351" s="176">
        <v>35606</v>
      </c>
      <c r="C351" s="176">
        <v>75700</v>
      </c>
      <c r="D351" s="176">
        <v>75700</v>
      </c>
      <c r="E351" s="176">
        <v>75700</v>
      </c>
    </row>
    <row r="352" spans="1:5" ht="12.75" thickBot="1">
      <c r="A352" s="389" t="s">
        <v>15</v>
      </c>
      <c r="B352" s="133">
        <f>B381</f>
        <v>35606</v>
      </c>
      <c r="C352" s="133">
        <f>C381</f>
        <v>75738</v>
      </c>
      <c r="D352" s="133">
        <f>D381</f>
        <v>75738</v>
      </c>
      <c r="E352" s="133">
        <f>E381</f>
        <v>75738</v>
      </c>
    </row>
    <row r="353" spans="1:5" ht="32.25" customHeight="1" thickBot="1">
      <c r="A353" s="389" t="s">
        <v>23</v>
      </c>
      <c r="B353" s="133">
        <f>B352/B351</f>
        <v>1</v>
      </c>
      <c r="C353" s="133">
        <f>C352/C351</f>
        <v>1.0005019815059446</v>
      </c>
      <c r="D353" s="133">
        <f>D352/D351</f>
        <v>1.0005019815059446</v>
      </c>
      <c r="E353" s="133">
        <f>E352/E351</f>
        <v>1.0005019815059446</v>
      </c>
    </row>
    <row r="354" spans="1:5" ht="12.75" thickBot="1">
      <c r="A354" s="389" t="s">
        <v>16</v>
      </c>
      <c r="B354" s="387"/>
      <c r="C354" s="134">
        <f t="shared" ref="C354:E356" si="16">C351/B351-1</f>
        <v>1.1260461719934844</v>
      </c>
      <c r="D354" s="134">
        <f t="shared" si="16"/>
        <v>0</v>
      </c>
      <c r="E354" s="134">
        <f t="shared" si="16"/>
        <v>0</v>
      </c>
    </row>
    <row r="355" spans="1:5" ht="12.75" customHeight="1" thickBot="1">
      <c r="A355" s="389" t="s">
        <v>17</v>
      </c>
      <c r="B355" s="387"/>
      <c r="C355" s="134">
        <f t="shared" si="16"/>
        <v>1.1271134078526091</v>
      </c>
      <c r="D355" s="134">
        <f t="shared" si="16"/>
        <v>0</v>
      </c>
      <c r="E355" s="134">
        <f t="shared" si="16"/>
        <v>0</v>
      </c>
    </row>
    <row r="356" spans="1:5" ht="15.75" customHeight="1" thickBot="1">
      <c r="A356" s="389" t="s">
        <v>18</v>
      </c>
      <c r="B356" s="387"/>
      <c r="C356" s="134">
        <f t="shared" si="16"/>
        <v>5.0198150594460422E-4</v>
      </c>
      <c r="D356" s="134">
        <f t="shared" si="16"/>
        <v>0</v>
      </c>
      <c r="E356" s="134">
        <f t="shared" si="16"/>
        <v>0</v>
      </c>
    </row>
    <row r="357" spans="1:5" ht="12.75" thickBot="1">
      <c r="A357" s="755" t="s">
        <v>287</v>
      </c>
      <c r="B357" s="755"/>
      <c r="C357" s="755"/>
      <c r="D357" s="755"/>
      <c r="E357" s="755"/>
    </row>
    <row r="358" spans="1:5" ht="12.75" customHeight="1" thickBot="1">
      <c r="A358" s="741"/>
      <c r="B358" s="387">
        <v>2019</v>
      </c>
      <c r="C358" s="387">
        <v>2020</v>
      </c>
      <c r="D358" s="387">
        <v>2021</v>
      </c>
      <c r="E358" s="387">
        <v>2022</v>
      </c>
    </row>
    <row r="359" spans="1:5" ht="12.75" customHeight="1" thickBot="1">
      <c r="A359" s="741"/>
      <c r="B359" s="388" t="s">
        <v>5</v>
      </c>
      <c r="C359" s="388" t="s">
        <v>6</v>
      </c>
      <c r="D359" s="388" t="s">
        <v>6</v>
      </c>
      <c r="E359" s="388" t="s">
        <v>6</v>
      </c>
    </row>
    <row r="360" spans="1:5" s="70" customFormat="1" ht="12.75" customHeight="1" thickBot="1">
      <c r="A360" s="135" t="s">
        <v>0</v>
      </c>
      <c r="B360" s="136">
        <f>B361+B362</f>
        <v>21500</v>
      </c>
      <c r="C360" s="136">
        <f>C361+C362</f>
        <v>64782</v>
      </c>
      <c r="D360" s="136">
        <f>D361+D362</f>
        <v>64782</v>
      </c>
      <c r="E360" s="136">
        <f>E361+E362</f>
        <v>64782</v>
      </c>
    </row>
    <row r="361" spans="1:5" ht="12.75" customHeight="1" thickBot="1">
      <c r="A361" s="137" t="s">
        <v>41</v>
      </c>
      <c r="B361" s="140">
        <v>21500</v>
      </c>
      <c r="C361" s="140">
        <v>64782</v>
      </c>
      <c r="D361" s="140">
        <v>64782</v>
      </c>
      <c r="E361" s="140">
        <v>64782</v>
      </c>
    </row>
    <row r="362" spans="1:5" ht="12.75" customHeight="1" thickBot="1">
      <c r="A362" s="137" t="s">
        <v>42</v>
      </c>
      <c r="B362" s="141"/>
      <c r="C362" s="196"/>
      <c r="D362" s="196"/>
      <c r="E362" s="196"/>
    </row>
    <row r="363" spans="1:5" s="70" customFormat="1" ht="23.25" customHeight="1" thickBot="1">
      <c r="A363" s="135" t="s">
        <v>28</v>
      </c>
      <c r="B363" s="136">
        <f>B364+B365</f>
        <v>3606</v>
      </c>
      <c r="C363" s="136">
        <f>C364+C365</f>
        <v>10956</v>
      </c>
      <c r="D363" s="136">
        <f>D364+D365</f>
        <v>10956</v>
      </c>
      <c r="E363" s="136">
        <f>E364+E365</f>
        <v>10956</v>
      </c>
    </row>
    <row r="364" spans="1:5" ht="12.75" customHeight="1" thickBot="1">
      <c r="A364" s="137" t="s">
        <v>41</v>
      </c>
      <c r="B364" s="140">
        <v>3606</v>
      </c>
      <c r="C364" s="140">
        <v>10956</v>
      </c>
      <c r="D364" s="140">
        <v>10956</v>
      </c>
      <c r="E364" s="140">
        <v>10956</v>
      </c>
    </row>
    <row r="365" spans="1:5" ht="22.5" customHeight="1" thickBot="1">
      <c r="A365" s="137" t="s">
        <v>42</v>
      </c>
      <c r="B365" s="141"/>
      <c r="C365" s="138"/>
      <c r="D365" s="138"/>
      <c r="E365" s="138"/>
    </row>
    <row r="366" spans="1:5" s="70" customFormat="1" ht="22.5" customHeight="1" thickBot="1">
      <c r="A366" s="135" t="s">
        <v>1</v>
      </c>
      <c r="B366" s="139">
        <f>B367+B368</f>
        <v>10500</v>
      </c>
      <c r="C366" s="139">
        <f>C367+C368</f>
        <v>0</v>
      </c>
      <c r="D366" s="139">
        <f>D367+D368</f>
        <v>0</v>
      </c>
      <c r="E366" s="139">
        <f>E367+E368</f>
        <v>0</v>
      </c>
    </row>
    <row r="367" spans="1:5" ht="12.75" thickBot="1">
      <c r="A367" s="137" t="s">
        <v>41</v>
      </c>
      <c r="B367" s="174">
        <v>10500</v>
      </c>
      <c r="C367" s="141"/>
      <c r="D367" s="141"/>
      <c r="E367" s="141"/>
    </row>
    <row r="368" spans="1:5" ht="12.75" thickBot="1">
      <c r="A368" s="137" t="s">
        <v>42</v>
      </c>
      <c r="B368" s="141"/>
      <c r="C368" s="138"/>
      <c r="D368" s="138"/>
      <c r="E368" s="138"/>
    </row>
    <row r="369" spans="1:5" s="70" customFormat="1" ht="12.75" customHeight="1" thickBot="1">
      <c r="A369" s="135" t="s">
        <v>2</v>
      </c>
      <c r="B369" s="139">
        <f>B370+B371</f>
        <v>0</v>
      </c>
      <c r="C369" s="139">
        <f>C370+C371</f>
        <v>0</v>
      </c>
      <c r="D369" s="139">
        <f>D370+D371</f>
        <v>0</v>
      </c>
      <c r="E369" s="139">
        <f>E370+E371</f>
        <v>0</v>
      </c>
    </row>
    <row r="370" spans="1:5" ht="12.75" customHeight="1" thickBot="1">
      <c r="A370" s="137" t="s">
        <v>41</v>
      </c>
      <c r="B370" s="141"/>
      <c r="C370" s="138"/>
      <c r="D370" s="138"/>
      <c r="E370" s="138"/>
    </row>
    <row r="371" spans="1:5" ht="12.75" customHeight="1" thickBot="1">
      <c r="A371" s="137" t="s">
        <v>42</v>
      </c>
      <c r="B371" s="141"/>
      <c r="C371" s="138"/>
      <c r="D371" s="138"/>
      <c r="E371" s="138"/>
    </row>
    <row r="372" spans="1:5" s="70" customFormat="1" ht="24.75" thickBot="1">
      <c r="A372" s="135" t="s">
        <v>24</v>
      </c>
      <c r="B372" s="139">
        <f>B373+B374</f>
        <v>0</v>
      </c>
      <c r="C372" s="139">
        <f>C373+C374</f>
        <v>0</v>
      </c>
      <c r="D372" s="139">
        <f>D373+D374</f>
        <v>0</v>
      </c>
      <c r="E372" s="139">
        <f>E373+E374</f>
        <v>0</v>
      </c>
    </row>
    <row r="373" spans="1:5" ht="12.75" thickBot="1">
      <c r="A373" s="137" t="s">
        <v>41</v>
      </c>
      <c r="B373" s="141"/>
      <c r="C373" s="138"/>
      <c r="D373" s="138"/>
      <c r="E373" s="138"/>
    </row>
    <row r="374" spans="1:5" ht="24.75" customHeight="1" thickBot="1">
      <c r="A374" s="137" t="s">
        <v>42</v>
      </c>
      <c r="B374" s="141"/>
      <c r="C374" s="138"/>
      <c r="D374" s="138"/>
      <c r="E374" s="138"/>
    </row>
    <row r="375" spans="1:5" s="70" customFormat="1" ht="24.75" customHeight="1" thickBot="1">
      <c r="A375" s="135" t="s">
        <v>25</v>
      </c>
      <c r="B375" s="139">
        <f>B376+B377</f>
        <v>0</v>
      </c>
      <c r="C375" s="139">
        <f>C376+C377</f>
        <v>0</v>
      </c>
      <c r="D375" s="139">
        <f>D376+D377</f>
        <v>0</v>
      </c>
      <c r="E375" s="139">
        <f>E376+E377</f>
        <v>0</v>
      </c>
    </row>
    <row r="376" spans="1:5" ht="12.75" thickBot="1">
      <c r="A376" s="137" t="s">
        <v>41</v>
      </c>
      <c r="B376" s="141"/>
      <c r="C376" s="138"/>
      <c r="D376" s="138"/>
      <c r="E376" s="138"/>
    </row>
    <row r="377" spans="1:5" ht="34.5" customHeight="1" thickBot="1">
      <c r="A377" s="137" t="s">
        <v>42</v>
      </c>
      <c r="B377" s="141"/>
      <c r="C377" s="138"/>
      <c r="D377" s="138"/>
      <c r="E377" s="138"/>
    </row>
    <row r="378" spans="1:5" s="70" customFormat="1" ht="30" customHeight="1" thickBot="1">
      <c r="A378" s="135" t="s">
        <v>3</v>
      </c>
      <c r="B378" s="139">
        <f>B379+B380</f>
        <v>0</v>
      </c>
      <c r="C378" s="139">
        <f>C379+C380</f>
        <v>0</v>
      </c>
      <c r="D378" s="139">
        <f>D379+D380</f>
        <v>0</v>
      </c>
      <c r="E378" s="139">
        <f>E379+E380</f>
        <v>0</v>
      </c>
    </row>
    <row r="379" spans="1:5" ht="12.75" thickBot="1">
      <c r="A379" s="137" t="s">
        <v>41</v>
      </c>
      <c r="B379" s="141"/>
      <c r="C379" s="138"/>
      <c r="D379" s="138"/>
      <c r="E379" s="138"/>
    </row>
    <row r="380" spans="1:5" ht="12.75" customHeight="1" thickBot="1">
      <c r="A380" s="137" t="s">
        <v>42</v>
      </c>
      <c r="B380" s="141"/>
      <c r="C380" s="138"/>
      <c r="D380" s="138"/>
      <c r="E380" s="138"/>
    </row>
    <row r="381" spans="1:5" s="70" customFormat="1" ht="15.75" customHeight="1" thickBot="1">
      <c r="A381" s="135" t="s">
        <v>77</v>
      </c>
      <c r="B381" s="139">
        <f>B378+B375+B372+B369+B366+B363+B360</f>
        <v>35606</v>
      </c>
      <c r="C381" s="139">
        <f>C378+C375+C372+C369+C366+C363+C360</f>
        <v>75738</v>
      </c>
      <c r="D381" s="139">
        <f>D378+D375+D372+D369+D366+D363+D360</f>
        <v>75738</v>
      </c>
      <c r="E381" s="139">
        <f>E378+E375+E372+E369+E366+E363+E360</f>
        <v>75738</v>
      </c>
    </row>
    <row r="382" spans="1:5" ht="12.75" thickBot="1">
      <c r="A382" s="199" t="s">
        <v>32</v>
      </c>
      <c r="B382" s="136">
        <f>IF(B381-B352=0,0,"Error")</f>
        <v>0</v>
      </c>
      <c r="C382" s="136">
        <f>IF(C381-C352=0,0,"Error")</f>
        <v>0</v>
      </c>
      <c r="D382" s="136">
        <f>IF(D381-D352=0,0,"Error")</f>
        <v>0</v>
      </c>
      <c r="E382" s="136">
        <f>IF(E381-E352=0,0,"Error")</f>
        <v>0</v>
      </c>
    </row>
    <row r="383" spans="1:5" ht="49.5" hidden="1" customHeight="1" thickBot="1">
      <c r="A383" s="957"/>
      <c r="B383" s="958"/>
      <c r="C383" s="958"/>
      <c r="D383" s="958"/>
      <c r="E383" s="958"/>
    </row>
    <row r="384" spans="1:5" ht="121.5" hidden="1" customHeight="1" thickBot="1">
      <c r="A384" s="239" t="s">
        <v>9</v>
      </c>
      <c r="B384" s="764"/>
      <c r="C384" s="765"/>
      <c r="D384" s="765"/>
      <c r="E384" s="766"/>
    </row>
    <row r="385" spans="1:5" ht="12.75" hidden="1" customHeight="1" thickBot="1">
      <c r="A385" s="239" t="s">
        <v>14</v>
      </c>
      <c r="B385" s="767"/>
      <c r="C385" s="767"/>
      <c r="D385" s="767"/>
      <c r="E385" s="767"/>
    </row>
    <row r="386" spans="1:5" ht="12.75" hidden="1" customHeight="1" thickBot="1">
      <c r="A386" s="768"/>
      <c r="B386" s="390">
        <v>2019</v>
      </c>
      <c r="C386" s="390">
        <v>2020</v>
      </c>
      <c r="D386" s="390">
        <v>2021</v>
      </c>
      <c r="E386" s="390">
        <v>2022</v>
      </c>
    </row>
    <row r="387" spans="1:5" ht="12.75" hidden="1" customHeight="1" thickBot="1">
      <c r="A387" s="768"/>
      <c r="B387" s="391" t="s">
        <v>5</v>
      </c>
      <c r="C387" s="391" t="s">
        <v>6</v>
      </c>
      <c r="D387" s="391" t="s">
        <v>6</v>
      </c>
      <c r="E387" s="391" t="s">
        <v>6</v>
      </c>
    </row>
    <row r="388" spans="1:5" ht="12.75" hidden="1" customHeight="1" thickBot="1">
      <c r="A388" s="239" t="s">
        <v>8</v>
      </c>
      <c r="B388" s="240">
        <v>38500</v>
      </c>
      <c r="C388" s="240"/>
      <c r="D388" s="240"/>
      <c r="E388" s="240"/>
    </row>
    <row r="389" spans="1:5" ht="12.75" hidden="1" customHeight="1" thickBot="1">
      <c r="A389" s="239" t="s">
        <v>15</v>
      </c>
      <c r="B389" s="240">
        <f>B418</f>
        <v>38482</v>
      </c>
      <c r="C389" s="240">
        <f>C418</f>
        <v>0</v>
      </c>
      <c r="D389" s="240">
        <f>D418</f>
        <v>0</v>
      </c>
      <c r="E389" s="240">
        <f>E418</f>
        <v>0</v>
      </c>
    </row>
    <row r="390" spans="1:5" ht="15" hidden="1" customHeight="1" thickBot="1">
      <c r="A390" s="239" t="s">
        <v>23</v>
      </c>
      <c r="B390" s="240">
        <f>B389/B388</f>
        <v>0.99953246753246749</v>
      </c>
      <c r="C390" s="240" t="e">
        <f>C389/C388</f>
        <v>#DIV/0!</v>
      </c>
      <c r="D390" s="240" t="e">
        <f>D389/D388</f>
        <v>#DIV/0!</v>
      </c>
      <c r="E390" s="240" t="e">
        <f>E389/E388</f>
        <v>#DIV/0!</v>
      </c>
    </row>
    <row r="391" spans="1:5" ht="12.75" hidden="1" thickBot="1">
      <c r="A391" s="239" t="s">
        <v>16</v>
      </c>
      <c r="B391" s="390"/>
      <c r="C391" s="241">
        <f t="shared" ref="C391:E393" si="17">C388/B388-1</f>
        <v>-1</v>
      </c>
      <c r="D391" s="241" t="e">
        <f t="shared" si="17"/>
        <v>#DIV/0!</v>
      </c>
      <c r="E391" s="241" t="e">
        <f t="shared" si="17"/>
        <v>#DIV/0!</v>
      </c>
    </row>
    <row r="392" spans="1:5" ht="12.75" hidden="1" thickBot="1">
      <c r="A392" s="239" t="s">
        <v>17</v>
      </c>
      <c r="B392" s="390"/>
      <c r="C392" s="241">
        <f t="shared" si="17"/>
        <v>-1</v>
      </c>
      <c r="D392" s="241" t="e">
        <f t="shared" si="17"/>
        <v>#DIV/0!</v>
      </c>
      <c r="E392" s="241" t="e">
        <f t="shared" si="17"/>
        <v>#DIV/0!</v>
      </c>
    </row>
    <row r="393" spans="1:5" ht="12.75" hidden="1" thickBot="1">
      <c r="A393" s="239" t="s">
        <v>18</v>
      </c>
      <c r="B393" s="390"/>
      <c r="C393" s="241" t="e">
        <f t="shared" si="17"/>
        <v>#DIV/0!</v>
      </c>
      <c r="D393" s="241" t="e">
        <f t="shared" si="17"/>
        <v>#DIV/0!</v>
      </c>
      <c r="E393" s="241" t="e">
        <f t="shared" si="17"/>
        <v>#DIV/0!</v>
      </c>
    </row>
    <row r="394" spans="1:5" ht="12.75" hidden="1" customHeight="1" thickBot="1">
      <c r="A394" s="769" t="s">
        <v>288</v>
      </c>
      <c r="B394" s="769"/>
      <c r="C394" s="769"/>
      <c r="D394" s="769"/>
      <c r="E394" s="769"/>
    </row>
    <row r="395" spans="1:5" ht="12.75" hidden="1" thickBot="1">
      <c r="A395" s="768"/>
      <c r="B395" s="390">
        <v>2019</v>
      </c>
      <c r="C395" s="390">
        <v>2020</v>
      </c>
      <c r="D395" s="390">
        <v>2021</v>
      </c>
      <c r="E395" s="390">
        <v>2022</v>
      </c>
    </row>
    <row r="396" spans="1:5" ht="12.75" hidden="1" thickBot="1">
      <c r="A396" s="768"/>
      <c r="B396" s="391" t="s">
        <v>5</v>
      </c>
      <c r="C396" s="391" t="s">
        <v>6</v>
      </c>
      <c r="D396" s="391" t="s">
        <v>6</v>
      </c>
      <c r="E396" s="391" t="s">
        <v>6</v>
      </c>
    </row>
    <row r="397" spans="1:5" s="70" customFormat="1" ht="12.75" hidden="1" thickBot="1">
      <c r="A397" s="242" t="s">
        <v>0</v>
      </c>
      <c r="B397" s="243">
        <f>B398+B399</f>
        <v>23582</v>
      </c>
      <c r="C397" s="243">
        <f>C398+C399</f>
        <v>0</v>
      </c>
      <c r="D397" s="243">
        <f>D398+D399</f>
        <v>0</v>
      </c>
      <c r="E397" s="243">
        <f>E398+E399</f>
        <v>0</v>
      </c>
    </row>
    <row r="398" spans="1:5" ht="12.75" hidden="1" thickBot="1">
      <c r="A398" s="244" t="s">
        <v>41</v>
      </c>
      <c r="B398" s="245">
        <v>23582</v>
      </c>
      <c r="C398" s="245"/>
      <c r="D398" s="245"/>
      <c r="E398" s="245"/>
    </row>
    <row r="399" spans="1:5" ht="12.75" hidden="1" thickBot="1">
      <c r="A399" s="244" t="s">
        <v>42</v>
      </c>
      <c r="B399" s="246"/>
      <c r="C399" s="247"/>
      <c r="D399" s="247"/>
      <c r="E399" s="247"/>
    </row>
    <row r="400" spans="1:5" s="70" customFormat="1" ht="24.75" hidden="1" customHeight="1" thickBot="1">
      <c r="A400" s="242" t="s">
        <v>28</v>
      </c>
      <c r="B400" s="243">
        <f>B401+B402</f>
        <v>3900</v>
      </c>
      <c r="C400" s="243">
        <f>C401+C402</f>
        <v>0</v>
      </c>
      <c r="D400" s="243">
        <f>D401+D402</f>
        <v>0</v>
      </c>
      <c r="E400" s="243">
        <f>E401+E402</f>
        <v>0</v>
      </c>
    </row>
    <row r="401" spans="1:5" ht="12.75" hidden="1" customHeight="1" thickBot="1">
      <c r="A401" s="244" t="s">
        <v>41</v>
      </c>
      <c r="B401" s="245">
        <v>3900</v>
      </c>
      <c r="C401" s="245"/>
      <c r="D401" s="245"/>
      <c r="E401" s="245"/>
    </row>
    <row r="402" spans="1:5" ht="57.75" hidden="1" customHeight="1" thickBot="1">
      <c r="A402" s="244" t="s">
        <v>42</v>
      </c>
      <c r="B402" s="246"/>
      <c r="C402" s="245"/>
      <c r="D402" s="245"/>
      <c r="E402" s="245"/>
    </row>
    <row r="403" spans="1:5" s="70" customFormat="1" ht="31.5" hidden="1" customHeight="1" thickBot="1">
      <c r="A403" s="242" t="s">
        <v>1</v>
      </c>
      <c r="B403" s="248">
        <f>B404+B405</f>
        <v>11000</v>
      </c>
      <c r="C403" s="248">
        <f>C404+C405</f>
        <v>0</v>
      </c>
      <c r="D403" s="248">
        <f>D404+D405</f>
        <v>0</v>
      </c>
      <c r="E403" s="248">
        <f>E404+E405</f>
        <v>0</v>
      </c>
    </row>
    <row r="404" spans="1:5" ht="12.75" hidden="1" thickBot="1">
      <c r="A404" s="244" t="s">
        <v>41</v>
      </c>
      <c r="B404" s="246">
        <v>11000</v>
      </c>
      <c r="C404" s="246"/>
      <c r="D404" s="246"/>
      <c r="E404" s="246"/>
    </row>
    <row r="405" spans="1:5" ht="12.75" hidden="1" customHeight="1" thickBot="1">
      <c r="A405" s="244" t="s">
        <v>42</v>
      </c>
      <c r="B405" s="246"/>
      <c r="C405" s="245"/>
      <c r="D405" s="245"/>
      <c r="E405" s="245"/>
    </row>
    <row r="406" spans="1:5" s="70" customFormat="1" ht="17.25" hidden="1" customHeight="1" thickBot="1">
      <c r="A406" s="242" t="s">
        <v>2</v>
      </c>
      <c r="B406" s="248">
        <f>B407+B408</f>
        <v>0</v>
      </c>
      <c r="C406" s="248">
        <f>C407+C408</f>
        <v>0</v>
      </c>
      <c r="D406" s="248">
        <f>D407+D408</f>
        <v>0</v>
      </c>
      <c r="E406" s="248">
        <f>E407+E408</f>
        <v>0</v>
      </c>
    </row>
    <row r="407" spans="1:5" ht="12.75" hidden="1" thickBot="1">
      <c r="A407" s="244" t="s">
        <v>41</v>
      </c>
      <c r="B407" s="246"/>
      <c r="C407" s="245"/>
      <c r="D407" s="245"/>
      <c r="E407" s="245"/>
    </row>
    <row r="408" spans="1:5" ht="12.75" hidden="1" thickBot="1">
      <c r="A408" s="244" t="s">
        <v>42</v>
      </c>
      <c r="B408" s="246"/>
      <c r="C408" s="245"/>
      <c r="D408" s="245"/>
      <c r="E408" s="245"/>
    </row>
    <row r="409" spans="1:5" s="70" customFormat="1" ht="12.75" hidden="1" customHeight="1" thickBot="1">
      <c r="A409" s="242" t="s">
        <v>24</v>
      </c>
      <c r="B409" s="248">
        <f>B410+B411</f>
        <v>0</v>
      </c>
      <c r="C409" s="248">
        <f>C410+C411</f>
        <v>0</v>
      </c>
      <c r="D409" s="248">
        <f>D410+D411</f>
        <v>0</v>
      </c>
      <c r="E409" s="248">
        <f>E410+E411</f>
        <v>0</v>
      </c>
    </row>
    <row r="410" spans="1:5" ht="12.75" hidden="1" customHeight="1" thickBot="1">
      <c r="A410" s="244" t="s">
        <v>41</v>
      </c>
      <c r="B410" s="246"/>
      <c r="C410" s="245"/>
      <c r="D410" s="245"/>
      <c r="E410" s="245"/>
    </row>
    <row r="411" spans="1:5" ht="12.75" hidden="1" customHeight="1" thickBot="1">
      <c r="A411" s="244" t="s">
        <v>42</v>
      </c>
      <c r="B411" s="246"/>
      <c r="C411" s="245"/>
      <c r="D411" s="245"/>
      <c r="E411" s="245"/>
    </row>
    <row r="412" spans="1:5" s="70" customFormat="1" ht="12.75" hidden="1" customHeight="1" thickBot="1">
      <c r="A412" s="242" t="s">
        <v>25</v>
      </c>
      <c r="B412" s="248">
        <f>B413+B414</f>
        <v>0</v>
      </c>
      <c r="C412" s="248">
        <f>C413+C414</f>
        <v>0</v>
      </c>
      <c r="D412" s="248">
        <f>D413+D414</f>
        <v>0</v>
      </c>
      <c r="E412" s="248">
        <f>E413+E414</f>
        <v>0</v>
      </c>
    </row>
    <row r="413" spans="1:5" ht="12.75" hidden="1" customHeight="1" thickBot="1">
      <c r="A413" s="244" t="s">
        <v>41</v>
      </c>
      <c r="B413" s="246"/>
      <c r="C413" s="245"/>
      <c r="D413" s="245"/>
      <c r="E413" s="245"/>
    </row>
    <row r="414" spans="1:5" ht="19.5" hidden="1" customHeight="1" thickBot="1">
      <c r="A414" s="244" t="s">
        <v>42</v>
      </c>
      <c r="B414" s="246"/>
      <c r="C414" s="245"/>
      <c r="D414" s="245"/>
      <c r="E414" s="245"/>
    </row>
    <row r="415" spans="1:5" s="70" customFormat="1" ht="25.5" hidden="1" customHeight="1" thickBot="1">
      <c r="A415" s="242" t="s">
        <v>3</v>
      </c>
      <c r="B415" s="248">
        <f>B416+B417</f>
        <v>0</v>
      </c>
      <c r="C415" s="248">
        <f>C416+C417</f>
        <v>0</v>
      </c>
      <c r="D415" s="248">
        <f>D416+D417</f>
        <v>0</v>
      </c>
      <c r="E415" s="248">
        <f>E416+E417</f>
        <v>0</v>
      </c>
    </row>
    <row r="416" spans="1:5" ht="24.75" hidden="1" customHeight="1" thickBot="1">
      <c r="A416" s="244" t="s">
        <v>41</v>
      </c>
      <c r="B416" s="246"/>
      <c r="C416" s="245"/>
      <c r="D416" s="245"/>
      <c r="E416" s="245"/>
    </row>
    <row r="417" spans="1:5" ht="12.75" hidden="1" thickBot="1">
      <c r="A417" s="244" t="s">
        <v>42</v>
      </c>
      <c r="B417" s="246"/>
      <c r="C417" s="245"/>
      <c r="D417" s="245"/>
      <c r="E417" s="245"/>
    </row>
    <row r="418" spans="1:5" ht="12.75" hidden="1" thickBot="1">
      <c r="A418" s="242" t="s">
        <v>402</v>
      </c>
      <c r="B418" s="246">
        <f>B415+B412+B409+B406+B403+B400+B397</f>
        <v>38482</v>
      </c>
      <c r="C418" s="246">
        <f>C415+C412+C409+C406+C403+C400+C397</f>
        <v>0</v>
      </c>
      <c r="D418" s="246">
        <f>D415+D412+D409+D406+D403+D400+D397</f>
        <v>0</v>
      </c>
      <c r="E418" s="246">
        <f>E415+E412+E409+E406+E403+E400+E397</f>
        <v>0</v>
      </c>
    </row>
    <row r="419" spans="1:5" ht="12.75" hidden="1" thickBot="1">
      <c r="A419" s="249" t="s">
        <v>32</v>
      </c>
      <c r="B419" s="243">
        <f>IF(B418-B389=0,0,"Error")</f>
        <v>0</v>
      </c>
      <c r="C419" s="243">
        <f>IF(C418-C389=0,0,"Error")</f>
        <v>0</v>
      </c>
      <c r="D419" s="243">
        <f>IF(D418-D389=0,0,"Error")</f>
        <v>0</v>
      </c>
      <c r="E419" s="243">
        <f>IF(E418-E389=0,0,"Error")</f>
        <v>0</v>
      </c>
    </row>
    <row r="420" spans="1:5" ht="15.75" thickBot="1">
      <c r="A420" s="959" t="s">
        <v>74</v>
      </c>
      <c r="B420" s="959"/>
      <c r="C420" s="959"/>
      <c r="D420" s="959"/>
      <c r="E420" s="959"/>
    </row>
    <row r="421" spans="1:5" ht="12.75" thickBot="1">
      <c r="A421" s="762" t="s">
        <v>35</v>
      </c>
      <c r="B421" s="762"/>
      <c r="C421" s="762"/>
      <c r="D421" s="762"/>
      <c r="E421" s="762"/>
    </row>
    <row r="422" spans="1:5" ht="24.75" thickBot="1">
      <c r="A422" s="200" t="s">
        <v>38</v>
      </c>
      <c r="B422" s="770" t="s">
        <v>71</v>
      </c>
      <c r="C422" s="771"/>
      <c r="D422" s="772"/>
      <c r="E422" s="773"/>
    </row>
    <row r="423" spans="1:5" ht="36" customHeight="1" thickBot="1">
      <c r="A423" s="941" t="s">
        <v>86</v>
      </c>
      <c r="B423" s="942" t="s">
        <v>446</v>
      </c>
      <c r="C423" s="943" t="s">
        <v>43</v>
      </c>
      <c r="D423" s="772" t="s">
        <v>75</v>
      </c>
      <c r="E423" s="773"/>
    </row>
    <row r="424" spans="1:5" ht="15.75" customHeight="1" thickBot="1">
      <c r="A424" s="201"/>
      <c r="B424" s="774"/>
      <c r="C424" s="774"/>
      <c r="D424" s="774"/>
      <c r="E424" s="774"/>
    </row>
    <row r="425" spans="1:5" ht="39" customHeight="1" thickBot="1">
      <c r="A425" s="389" t="s">
        <v>9</v>
      </c>
      <c r="B425" s="763" t="s">
        <v>76</v>
      </c>
      <c r="C425" s="775"/>
      <c r="D425" s="775"/>
      <c r="E425" s="775"/>
    </row>
    <row r="426" spans="1:5" ht="12.75" customHeight="1" thickBot="1">
      <c r="A426" s="389" t="s">
        <v>14</v>
      </c>
      <c r="B426" s="776" t="s">
        <v>68</v>
      </c>
      <c r="C426" s="776"/>
      <c r="D426" s="776"/>
      <c r="E426" s="776"/>
    </row>
    <row r="427" spans="1:5" ht="17.25" customHeight="1" thickBot="1">
      <c r="A427" s="741"/>
      <c r="B427" s="387">
        <v>2019</v>
      </c>
      <c r="C427" s="387">
        <v>2020</v>
      </c>
      <c r="D427" s="387">
        <v>2021</v>
      </c>
      <c r="E427" s="387">
        <v>2022</v>
      </c>
    </row>
    <row r="428" spans="1:5" ht="12.75" thickBot="1">
      <c r="A428" s="741"/>
      <c r="B428" s="388" t="s">
        <v>5</v>
      </c>
      <c r="C428" s="388" t="s">
        <v>6</v>
      </c>
      <c r="D428" s="388" t="s">
        <v>6</v>
      </c>
      <c r="E428" s="388" t="s">
        <v>6</v>
      </c>
    </row>
    <row r="429" spans="1:5" ht="12.75" customHeight="1" thickBot="1">
      <c r="A429" s="389" t="s">
        <v>8</v>
      </c>
      <c r="B429" s="176">
        <v>40</v>
      </c>
      <c r="C429" s="176">
        <v>75.180000000000007</v>
      </c>
      <c r="D429" s="176">
        <v>75</v>
      </c>
      <c r="E429" s="176">
        <v>75</v>
      </c>
    </row>
    <row r="430" spans="1:5" ht="12.75" thickBot="1">
      <c r="A430" s="389" t="s">
        <v>15</v>
      </c>
      <c r="B430" s="133">
        <f>B444</f>
        <v>5300</v>
      </c>
      <c r="C430" s="133">
        <v>10000</v>
      </c>
      <c r="D430" s="133">
        <f>D444</f>
        <v>20000</v>
      </c>
      <c r="E430" s="133">
        <f>E444</f>
        <v>20000</v>
      </c>
    </row>
    <row r="431" spans="1:5" ht="12.75" customHeight="1" thickBot="1">
      <c r="A431" s="389" t="s">
        <v>23</v>
      </c>
      <c r="B431" s="133">
        <f>B430/B429</f>
        <v>132.5</v>
      </c>
      <c r="C431" s="133">
        <f>C430/C429</f>
        <v>133.0140994945464</v>
      </c>
      <c r="D431" s="133">
        <f>D430/D429</f>
        <v>266.66666666666669</v>
      </c>
      <c r="E431" s="133">
        <f>E430/E429</f>
        <v>266.66666666666669</v>
      </c>
    </row>
    <row r="432" spans="1:5" ht="12.75" thickBot="1">
      <c r="A432" s="389" t="s">
        <v>16</v>
      </c>
      <c r="B432" s="387" t="s">
        <v>22</v>
      </c>
      <c r="C432" s="134">
        <f t="shared" ref="C432:E434" si="18">C429/B429-1</f>
        <v>0.87950000000000017</v>
      </c>
      <c r="D432" s="134">
        <f t="shared" si="18"/>
        <v>-2.3942537909019679E-3</v>
      </c>
      <c r="E432" s="134">
        <f t="shared" si="18"/>
        <v>0</v>
      </c>
    </row>
    <row r="433" spans="1:5" ht="12.75" thickBot="1">
      <c r="A433" s="389" t="s">
        <v>17</v>
      </c>
      <c r="B433" s="387" t="s">
        <v>22</v>
      </c>
      <c r="C433" s="134">
        <f t="shared" si="18"/>
        <v>0.8867924528301887</v>
      </c>
      <c r="D433" s="134">
        <f t="shared" si="18"/>
        <v>1</v>
      </c>
      <c r="E433" s="134">
        <f t="shared" si="18"/>
        <v>0</v>
      </c>
    </row>
    <row r="434" spans="1:5" ht="12.75" thickBot="1">
      <c r="A434" s="389" t="s">
        <v>18</v>
      </c>
      <c r="B434" s="387" t="s">
        <v>22</v>
      </c>
      <c r="C434" s="134">
        <f t="shared" si="18"/>
        <v>3.8799961852558074E-3</v>
      </c>
      <c r="D434" s="134">
        <f t="shared" si="18"/>
        <v>1.0048000000000004</v>
      </c>
      <c r="E434" s="134">
        <f t="shared" si="18"/>
        <v>0</v>
      </c>
    </row>
    <row r="435" spans="1:5" ht="12.75" customHeight="1" thickBot="1">
      <c r="A435" s="755" t="s">
        <v>284</v>
      </c>
      <c r="B435" s="755"/>
      <c r="C435" s="755"/>
      <c r="D435" s="755"/>
      <c r="E435" s="755"/>
    </row>
    <row r="436" spans="1:5" ht="17.25" customHeight="1" thickBot="1">
      <c r="A436" s="741"/>
      <c r="B436" s="387">
        <v>2019</v>
      </c>
      <c r="C436" s="387">
        <v>2020</v>
      </c>
      <c r="D436" s="387">
        <v>2021</v>
      </c>
      <c r="E436" s="387">
        <v>2022</v>
      </c>
    </row>
    <row r="437" spans="1:5" ht="12.75" thickBot="1">
      <c r="A437" s="741"/>
      <c r="B437" s="388" t="s">
        <v>5</v>
      </c>
      <c r="C437" s="388" t="s">
        <v>6</v>
      </c>
      <c r="D437" s="388" t="s">
        <v>6</v>
      </c>
      <c r="E437" s="388" t="s">
        <v>6</v>
      </c>
    </row>
    <row r="438" spans="1:5" s="70" customFormat="1" ht="12.75" thickBot="1">
      <c r="A438" s="135" t="s">
        <v>33</v>
      </c>
      <c r="B438" s="136">
        <f>B439+B440+B441+B442</f>
        <v>0</v>
      </c>
      <c r="C438" s="136">
        <f>C439+C440+C441+C442</f>
        <v>0</v>
      </c>
      <c r="D438" s="136">
        <f>D439+D440+D441+D442</f>
        <v>0</v>
      </c>
      <c r="E438" s="136">
        <f>E439+E440+E441+E442</f>
        <v>0</v>
      </c>
    </row>
    <row r="439" spans="1:5" ht="12.75" customHeight="1" thickBot="1">
      <c r="A439" s="137" t="s">
        <v>41</v>
      </c>
      <c r="B439" s="138"/>
      <c r="C439" s="138"/>
      <c r="D439" s="138"/>
      <c r="E439" s="138"/>
    </row>
    <row r="440" spans="1:5" ht="12.75" thickBot="1">
      <c r="A440" s="137" t="s">
        <v>46</v>
      </c>
      <c r="B440" s="138"/>
      <c r="C440" s="138"/>
      <c r="D440" s="138"/>
      <c r="E440" s="138"/>
    </row>
    <row r="441" spans="1:5" ht="12.75" thickBot="1">
      <c r="A441" s="137" t="s">
        <v>47</v>
      </c>
      <c r="B441" s="138"/>
      <c r="C441" s="138"/>
      <c r="D441" s="138"/>
      <c r="E441" s="138"/>
    </row>
    <row r="442" spans="1:5" ht="12.75" customHeight="1" thickBot="1">
      <c r="A442" s="137" t="s">
        <v>48</v>
      </c>
      <c r="B442" s="138"/>
      <c r="C442" s="138"/>
      <c r="D442" s="138"/>
      <c r="E442" s="138"/>
    </row>
    <row r="443" spans="1:5" s="70" customFormat="1" ht="12.75" customHeight="1" thickBot="1">
      <c r="A443" s="135" t="s">
        <v>34</v>
      </c>
      <c r="B443" s="139">
        <f>B444+B445+B446+B447</f>
        <v>5300</v>
      </c>
      <c r="C443" s="139">
        <f>C444+C445+C446+C447</f>
        <v>10000</v>
      </c>
      <c r="D443" s="139">
        <f>D444+D445+D446+D447</f>
        <v>20000</v>
      </c>
      <c r="E443" s="139">
        <f>E444+E445+E446+E447</f>
        <v>20000</v>
      </c>
    </row>
    <row r="444" spans="1:5" ht="12.75" customHeight="1" thickBot="1">
      <c r="A444" s="137" t="s">
        <v>41</v>
      </c>
      <c r="B444" s="174">
        <v>5300</v>
      </c>
      <c r="C444" s="140">
        <v>10000</v>
      </c>
      <c r="D444" s="140">
        <v>20000</v>
      </c>
      <c r="E444" s="140">
        <v>20000</v>
      </c>
    </row>
    <row r="445" spans="1:5" ht="12.75" thickBot="1">
      <c r="A445" s="137" t="s">
        <v>46</v>
      </c>
      <c r="B445" s="141"/>
      <c r="C445" s="138"/>
      <c r="D445" s="138"/>
      <c r="E445" s="138"/>
    </row>
    <row r="446" spans="1:5" ht="12.75" thickBot="1">
      <c r="A446" s="137" t="s">
        <v>47</v>
      </c>
      <c r="B446" s="141"/>
      <c r="C446" s="138"/>
      <c r="D446" s="138"/>
      <c r="E446" s="138"/>
    </row>
    <row r="447" spans="1:5" ht="12.75" thickBot="1">
      <c r="A447" s="137" t="s">
        <v>48</v>
      </c>
      <c r="B447" s="141"/>
      <c r="C447" s="138"/>
      <c r="D447" s="138"/>
      <c r="E447" s="138"/>
    </row>
    <row r="448" spans="1:5" ht="12.75" thickBot="1">
      <c r="A448" s="142" t="s">
        <v>368</v>
      </c>
      <c r="B448" s="141">
        <f>B438+B443</f>
        <v>5300</v>
      </c>
      <c r="C448" s="141">
        <f>C438+C443</f>
        <v>10000</v>
      </c>
      <c r="D448" s="141">
        <f>D438+D443</f>
        <v>20000</v>
      </c>
      <c r="E448" s="141">
        <f>E438+E443</f>
        <v>20000</v>
      </c>
    </row>
    <row r="449" spans="1:5" ht="36.75" thickBot="1">
      <c r="A449" s="199" t="s">
        <v>39</v>
      </c>
      <c r="B449" s="136">
        <f>B61+B98+B135+B224+B250+B344+B381+B418+B448</f>
        <v>700300</v>
      </c>
      <c r="C449" s="136">
        <f>C61+C98+C135+C224+C250+C344+C381+C418+C448+C481+C298+C270</f>
        <v>444250</v>
      </c>
      <c r="D449" s="136">
        <f>D61+D98+D135+D224+D250+D275+D344+D381+D418+D448</f>
        <v>1020000</v>
      </c>
      <c r="E449" s="136">
        <f>E61+E98+E135+E224+E250+E275+E344+E381+E418+E448</f>
        <v>1420000</v>
      </c>
    </row>
    <row r="450" spans="1:5" ht="36.75" thickBot="1">
      <c r="A450" s="199" t="s">
        <v>40</v>
      </c>
      <c r="B450" s="136">
        <f>B451+B454+B457+B460+B463+B466+B477</f>
        <v>700300</v>
      </c>
      <c r="C450" s="136">
        <f t="shared" ref="C450:E450" si="19">C451+C454+C457+C460+C463+C466+C477</f>
        <v>434250</v>
      </c>
      <c r="D450" s="136">
        <f>D451+D454+D457+D460+D463+D466+D477</f>
        <v>1020000</v>
      </c>
      <c r="E450" s="136">
        <f t="shared" si="19"/>
        <v>1420000</v>
      </c>
    </row>
    <row r="451" spans="1:5" ht="12.75" thickBot="1">
      <c r="A451" s="960" t="s">
        <v>0</v>
      </c>
      <c r="B451" s="136">
        <f>B452+B453</f>
        <v>64782</v>
      </c>
      <c r="C451" s="961">
        <f t="shared" ref="C451:E451" si="20">C452+C453</f>
        <v>64782</v>
      </c>
      <c r="D451" s="136">
        <f t="shared" si="20"/>
        <v>64782</v>
      </c>
      <c r="E451" s="136">
        <f t="shared" si="20"/>
        <v>64782</v>
      </c>
    </row>
    <row r="452" spans="1:5" ht="12.75" thickBot="1">
      <c r="A452" s="137" t="s">
        <v>41</v>
      </c>
      <c r="B452" s="141">
        <f>B41+B78+B115+B324+B361+B398</f>
        <v>64782</v>
      </c>
      <c r="C452" s="962">
        <f>C41+C78+C115+C324+C361+C398</f>
        <v>64782</v>
      </c>
      <c r="D452" s="141">
        <f>D41+D78+D115+D324+D361+D398</f>
        <v>64782</v>
      </c>
      <c r="E452" s="141">
        <f>E41+E78+E115+E324+E361+E398</f>
        <v>64782</v>
      </c>
    </row>
    <row r="453" spans="1:5" ht="12.75" thickBot="1">
      <c r="A453" s="137" t="s">
        <v>44</v>
      </c>
      <c r="B453" s="141">
        <f>B42+B79+B116+B325+B362+B405</f>
        <v>0</v>
      </c>
      <c r="C453" s="962">
        <f>C42+C79+C116+C325+C362+C405</f>
        <v>0</v>
      </c>
      <c r="D453" s="141">
        <f>D42+D79+D116+D325+D362+D405</f>
        <v>0</v>
      </c>
      <c r="E453" s="141">
        <f>E42+E79+E116+E325+E362+E405</f>
        <v>0</v>
      </c>
    </row>
    <row r="454" spans="1:5" ht="34.5" customHeight="1" thickBot="1">
      <c r="A454" s="960" t="s">
        <v>28</v>
      </c>
      <c r="B454" s="136">
        <f>B455+B456</f>
        <v>10956</v>
      </c>
      <c r="C454" s="961">
        <f>C455+C456</f>
        <v>10956</v>
      </c>
      <c r="D454" s="136">
        <f>D455+D456</f>
        <v>10956</v>
      </c>
      <c r="E454" s="136">
        <f>E455+E456</f>
        <v>10956</v>
      </c>
    </row>
    <row r="455" spans="1:5" ht="12.75" customHeight="1" thickBot="1">
      <c r="A455" s="137" t="s">
        <v>41</v>
      </c>
      <c r="B455" s="138">
        <f t="shared" ref="B455:E456" si="21">B44+B81+B118+B327+B364+B401</f>
        <v>10956</v>
      </c>
      <c r="C455" s="963">
        <f t="shared" si="21"/>
        <v>10956</v>
      </c>
      <c r="D455" s="138">
        <f t="shared" si="21"/>
        <v>10956</v>
      </c>
      <c r="E455" s="138">
        <f t="shared" si="21"/>
        <v>10956</v>
      </c>
    </row>
    <row r="456" spans="1:5" ht="12.75" thickBot="1">
      <c r="A456" s="137" t="s">
        <v>44</v>
      </c>
      <c r="B456" s="138">
        <f t="shared" si="21"/>
        <v>0</v>
      </c>
      <c r="C456" s="963">
        <f t="shared" si="21"/>
        <v>0</v>
      </c>
      <c r="D456" s="138">
        <f t="shared" si="21"/>
        <v>0</v>
      </c>
      <c r="E456" s="138">
        <f t="shared" si="21"/>
        <v>0</v>
      </c>
    </row>
    <row r="457" spans="1:5" ht="12.75" thickBot="1">
      <c r="A457" s="960" t="s">
        <v>1</v>
      </c>
      <c r="B457" s="136">
        <f>B458+B459</f>
        <v>85262</v>
      </c>
      <c r="C457" s="961">
        <f>C458+C459</f>
        <v>85262</v>
      </c>
      <c r="D457" s="136">
        <f>D458+D459</f>
        <v>90262</v>
      </c>
      <c r="E457" s="136">
        <f>E458+E459</f>
        <v>90262</v>
      </c>
    </row>
    <row r="458" spans="1:5" ht="24.75" customHeight="1" thickBot="1">
      <c r="A458" s="137" t="s">
        <v>41</v>
      </c>
      <c r="B458" s="141">
        <f t="shared" ref="B458:E459" si="22">B47+B84+B121+B330+B367+B404</f>
        <v>85262</v>
      </c>
      <c r="C458" s="962">
        <f t="shared" si="22"/>
        <v>85262</v>
      </c>
      <c r="D458" s="141">
        <f t="shared" si="22"/>
        <v>90262</v>
      </c>
      <c r="E458" s="141">
        <f t="shared" si="22"/>
        <v>90262</v>
      </c>
    </row>
    <row r="459" spans="1:5" ht="24.75" customHeight="1" thickBot="1">
      <c r="A459" s="137" t="s">
        <v>44</v>
      </c>
      <c r="B459" s="141">
        <f t="shared" si="22"/>
        <v>0</v>
      </c>
      <c r="C459" s="962">
        <f t="shared" si="22"/>
        <v>0</v>
      </c>
      <c r="D459" s="141">
        <f t="shared" si="22"/>
        <v>0</v>
      </c>
      <c r="E459" s="141">
        <f t="shared" si="22"/>
        <v>0</v>
      </c>
    </row>
    <row r="460" spans="1:5" ht="12.75" thickBot="1">
      <c r="A460" s="960" t="s">
        <v>2</v>
      </c>
      <c r="B460" s="136">
        <f>B461+B462</f>
        <v>0</v>
      </c>
      <c r="C460" s="961">
        <f>C461+C462</f>
        <v>0</v>
      </c>
      <c r="D460" s="136">
        <f>D461+D462</f>
        <v>0</v>
      </c>
      <c r="E460" s="136">
        <f>E461+E462</f>
        <v>0</v>
      </c>
    </row>
    <row r="461" spans="1:5" ht="28.5" customHeight="1" thickBot="1">
      <c r="A461" s="137" t="s">
        <v>41</v>
      </c>
      <c r="B461" s="138">
        <f t="shared" ref="B461:E462" si="23">B50+B87+B124+B333+B370+B407</f>
        <v>0</v>
      </c>
      <c r="C461" s="963">
        <f t="shared" si="23"/>
        <v>0</v>
      </c>
      <c r="D461" s="138">
        <f t="shared" si="23"/>
        <v>0</v>
      </c>
      <c r="E461" s="138">
        <f t="shared" si="23"/>
        <v>0</v>
      </c>
    </row>
    <row r="462" spans="1:5" ht="12.75" customHeight="1" thickBot="1">
      <c r="A462" s="137" t="s">
        <v>44</v>
      </c>
      <c r="B462" s="138">
        <f t="shared" si="23"/>
        <v>0</v>
      </c>
      <c r="C462" s="963">
        <f t="shared" si="23"/>
        <v>0</v>
      </c>
      <c r="D462" s="138">
        <f t="shared" si="23"/>
        <v>0</v>
      </c>
      <c r="E462" s="138">
        <f t="shared" si="23"/>
        <v>0</v>
      </c>
    </row>
    <row r="463" spans="1:5" ht="24.75" customHeight="1" thickBot="1">
      <c r="A463" s="960" t="s">
        <v>24</v>
      </c>
      <c r="B463" s="136">
        <f>B464+B465</f>
        <v>130000</v>
      </c>
      <c r="C463" s="961">
        <f>C464+C465</f>
        <v>130000</v>
      </c>
      <c r="D463" s="136">
        <f>D464+D465</f>
        <v>130000</v>
      </c>
      <c r="E463" s="136">
        <f>E464+E465</f>
        <v>130000</v>
      </c>
    </row>
    <row r="464" spans="1:5" ht="12.75" customHeight="1" thickBot="1">
      <c r="A464" s="137" t="s">
        <v>41</v>
      </c>
      <c r="B464" s="138">
        <f t="shared" ref="B464:E465" si="24">B53+B90+B127+B336+B373+B410</f>
        <v>130000</v>
      </c>
      <c r="C464" s="963">
        <f t="shared" si="24"/>
        <v>130000</v>
      </c>
      <c r="D464" s="138">
        <f t="shared" si="24"/>
        <v>130000</v>
      </c>
      <c r="E464" s="138">
        <f t="shared" si="24"/>
        <v>130000</v>
      </c>
    </row>
    <row r="465" spans="1:5" ht="12.75" thickBot="1">
      <c r="A465" s="137" t="s">
        <v>44</v>
      </c>
      <c r="B465" s="138">
        <f t="shared" si="24"/>
        <v>0</v>
      </c>
      <c r="C465" s="963">
        <f t="shared" si="24"/>
        <v>0</v>
      </c>
      <c r="D465" s="138">
        <f t="shared" si="24"/>
        <v>0</v>
      </c>
      <c r="E465" s="138">
        <f t="shared" si="24"/>
        <v>0</v>
      </c>
    </row>
    <row r="466" spans="1:5" ht="12.75" thickBot="1">
      <c r="A466" s="960" t="s">
        <v>25</v>
      </c>
      <c r="B466" s="136">
        <f>B467+B468</f>
        <v>4000</v>
      </c>
      <c r="C466" s="961">
        <f>C467+C468</f>
        <v>4000</v>
      </c>
      <c r="D466" s="136">
        <f>D467+D468</f>
        <v>4000</v>
      </c>
      <c r="E466" s="136">
        <f>E467+E468</f>
        <v>4000</v>
      </c>
    </row>
    <row r="467" spans="1:5" ht="12.75" thickBot="1">
      <c r="A467" s="137" t="s">
        <v>41</v>
      </c>
      <c r="B467" s="138">
        <f t="shared" ref="B467:E468" si="25">B56+B93+B130+B339+B376+B413</f>
        <v>4000</v>
      </c>
      <c r="C467" s="138">
        <f t="shared" si="25"/>
        <v>4000</v>
      </c>
      <c r="D467" s="138">
        <f t="shared" si="25"/>
        <v>4000</v>
      </c>
      <c r="E467" s="138">
        <f t="shared" si="25"/>
        <v>4000</v>
      </c>
    </row>
    <row r="468" spans="1:5" ht="12.75" customHeight="1" thickBot="1">
      <c r="A468" s="137" t="s">
        <v>44</v>
      </c>
      <c r="B468" s="141">
        <f t="shared" si="25"/>
        <v>0</v>
      </c>
      <c r="C468" s="141">
        <f t="shared" si="25"/>
        <v>0</v>
      </c>
      <c r="D468" s="141">
        <f t="shared" si="25"/>
        <v>0</v>
      </c>
      <c r="E468" s="141">
        <f t="shared" si="25"/>
        <v>0</v>
      </c>
    </row>
    <row r="469" spans="1:5" ht="20.25" customHeight="1" thickBot="1">
      <c r="A469" s="960" t="s">
        <v>3</v>
      </c>
      <c r="B469" s="136">
        <f>B402+B365</f>
        <v>0</v>
      </c>
      <c r="C469" s="136">
        <f>C402+C365</f>
        <v>0</v>
      </c>
      <c r="D469" s="136">
        <f>D402+D365</f>
        <v>0</v>
      </c>
      <c r="E469" s="136">
        <f>E402+E365</f>
        <v>0</v>
      </c>
    </row>
    <row r="470" spans="1:5" ht="12.75" thickBot="1">
      <c r="A470" s="137" t="s">
        <v>41</v>
      </c>
      <c r="B470" s="138">
        <f t="shared" ref="B470:E471" si="26">B59+B96+B133+B342+B379+B416</f>
        <v>0</v>
      </c>
      <c r="C470" s="138">
        <f t="shared" si="26"/>
        <v>0</v>
      </c>
      <c r="D470" s="138">
        <f t="shared" si="26"/>
        <v>0</v>
      </c>
      <c r="E470" s="138">
        <f t="shared" si="26"/>
        <v>0</v>
      </c>
    </row>
    <row r="471" spans="1:5" ht="12.75" thickBot="1">
      <c r="A471" s="137" t="s">
        <v>44</v>
      </c>
      <c r="B471" s="138">
        <f t="shared" si="26"/>
        <v>0</v>
      </c>
      <c r="C471" s="138">
        <f t="shared" si="26"/>
        <v>0</v>
      </c>
      <c r="D471" s="138">
        <f t="shared" si="26"/>
        <v>0</v>
      </c>
      <c r="E471" s="138">
        <f t="shared" si="26"/>
        <v>0</v>
      </c>
    </row>
    <row r="472" spans="1:5" ht="12.75" thickBot="1">
      <c r="A472" s="960" t="s">
        <v>19</v>
      </c>
      <c r="B472" s="136">
        <f>B473+B474+B475+B476</f>
        <v>0</v>
      </c>
      <c r="C472" s="136">
        <f>C473+C474+C475+C476</f>
        <v>0</v>
      </c>
      <c r="D472" s="136">
        <f>D473+D474+D475+D476</f>
        <v>0</v>
      </c>
      <c r="E472" s="136">
        <f>E473+E474+E475+E476</f>
        <v>0</v>
      </c>
    </row>
    <row r="473" spans="1:5" ht="12.75" customHeight="1" thickBot="1">
      <c r="A473" s="137" t="s">
        <v>41</v>
      </c>
      <c r="B473" s="138">
        <f t="shared" ref="B473:E476" si="27">B215+B241+B439</f>
        <v>0</v>
      </c>
      <c r="C473" s="138">
        <f t="shared" si="27"/>
        <v>0</v>
      </c>
      <c r="D473" s="138">
        <f t="shared" si="27"/>
        <v>0</v>
      </c>
      <c r="E473" s="138">
        <f t="shared" si="27"/>
        <v>0</v>
      </c>
    </row>
    <row r="474" spans="1:5" ht="12.75" thickBot="1">
      <c r="A474" s="137" t="s">
        <v>49</v>
      </c>
      <c r="B474" s="138">
        <f t="shared" si="27"/>
        <v>0</v>
      </c>
      <c r="C474" s="138">
        <f t="shared" si="27"/>
        <v>0</v>
      </c>
      <c r="D474" s="138">
        <f t="shared" si="27"/>
        <v>0</v>
      </c>
      <c r="E474" s="138">
        <f t="shared" si="27"/>
        <v>0</v>
      </c>
    </row>
    <row r="475" spans="1:5" ht="12.75" thickBot="1">
      <c r="A475" s="137" t="s">
        <v>47</v>
      </c>
      <c r="B475" s="138">
        <f t="shared" si="27"/>
        <v>0</v>
      </c>
      <c r="C475" s="138">
        <f t="shared" si="27"/>
        <v>0</v>
      </c>
      <c r="D475" s="138">
        <f t="shared" si="27"/>
        <v>0</v>
      </c>
      <c r="E475" s="138">
        <f t="shared" si="27"/>
        <v>0</v>
      </c>
    </row>
    <row r="476" spans="1:5" ht="12.75" thickBot="1">
      <c r="A476" s="137" t="s">
        <v>48</v>
      </c>
      <c r="B476" s="138">
        <f t="shared" si="27"/>
        <v>0</v>
      </c>
      <c r="C476" s="138">
        <f t="shared" si="27"/>
        <v>0</v>
      </c>
      <c r="D476" s="138">
        <f t="shared" si="27"/>
        <v>0</v>
      </c>
      <c r="E476" s="138">
        <f t="shared" si="27"/>
        <v>0</v>
      </c>
    </row>
    <row r="477" spans="1:5" ht="12.75" thickBot="1">
      <c r="A477" s="960" t="s">
        <v>20</v>
      </c>
      <c r="B477" s="136">
        <f>B478+B479+B480+B481</f>
        <v>405300</v>
      </c>
      <c r="C477" s="964">
        <f>C478+C479+C480+C481</f>
        <v>139250</v>
      </c>
      <c r="D477" s="964">
        <f>D478+D479+D480+D481</f>
        <v>720000</v>
      </c>
      <c r="E477" s="964">
        <f>E478+E479+E480+E481</f>
        <v>1120000</v>
      </c>
    </row>
    <row r="478" spans="1:5" ht="12.75" thickBot="1">
      <c r="A478" s="137" t="s">
        <v>41</v>
      </c>
      <c r="B478" s="138">
        <f>B220+B246+B444</f>
        <v>405300</v>
      </c>
      <c r="C478" s="138">
        <f>C220+C246+C444</f>
        <v>10000</v>
      </c>
      <c r="D478" s="138">
        <f>D220+D246+D271+D444</f>
        <v>420000</v>
      </c>
      <c r="E478" s="138">
        <f>E220+E246+E271+E444</f>
        <v>820000</v>
      </c>
    </row>
    <row r="479" spans="1:5" ht="12.75" customHeight="1" thickBot="1">
      <c r="A479" s="137" t="s">
        <v>49</v>
      </c>
      <c r="B479" s="138">
        <f>B221+B247+B445</f>
        <v>0</v>
      </c>
      <c r="C479" s="138">
        <f>C221+C247+C445</f>
        <v>101362</v>
      </c>
      <c r="D479" s="138">
        <f t="shared" ref="D479:E481" si="28">D221+D247+D445</f>
        <v>300000</v>
      </c>
      <c r="E479" s="138">
        <f t="shared" si="28"/>
        <v>300000</v>
      </c>
    </row>
    <row r="480" spans="1:5" ht="12.75" thickBot="1">
      <c r="A480" s="137" t="s">
        <v>47</v>
      </c>
      <c r="B480" s="138">
        <f>B222+B248+B446</f>
        <v>0</v>
      </c>
      <c r="C480" s="138">
        <f>C222+C248+C446+C298+C270</f>
        <v>17888</v>
      </c>
      <c r="D480" s="138">
        <f t="shared" si="28"/>
        <v>0</v>
      </c>
      <c r="E480" s="138">
        <f t="shared" si="28"/>
        <v>0</v>
      </c>
    </row>
    <row r="481" spans="1:5" ht="12.75" thickBot="1">
      <c r="A481" s="137" t="s">
        <v>48</v>
      </c>
      <c r="B481" s="138">
        <f>B223+B249+B447</f>
        <v>0</v>
      </c>
      <c r="C481" s="138">
        <f>C223+C249+C447+C274</f>
        <v>10000</v>
      </c>
      <c r="D481" s="138">
        <f t="shared" si="28"/>
        <v>0</v>
      </c>
      <c r="E481" s="138">
        <f t="shared" si="28"/>
        <v>0</v>
      </c>
    </row>
    <row r="482" spans="1:5" ht="12.75" customHeight="1" thickBot="1">
      <c r="A482" s="199" t="s">
        <v>32</v>
      </c>
      <c r="B482" s="136">
        <f>IF(B450-B449=0,0,"Error")</f>
        <v>0</v>
      </c>
      <c r="C482" s="136"/>
      <c r="D482" s="136"/>
      <c r="E482" s="136"/>
    </row>
    <row r="483" spans="1:5" ht="15.75" customHeight="1"/>
  </sheetData>
  <mergeCells count="107">
    <mergeCell ref="A1:E1"/>
    <mergeCell ref="A427:A428"/>
    <mergeCell ref="A435:E435"/>
    <mergeCell ref="A436:A437"/>
    <mergeCell ref="A421:E421"/>
    <mergeCell ref="B422:E422"/>
    <mergeCell ref="D423:E423"/>
    <mergeCell ref="B424:E424"/>
    <mergeCell ref="B425:E425"/>
    <mergeCell ref="B426:E426"/>
    <mergeCell ref="B384:E384"/>
    <mergeCell ref="B385:E385"/>
    <mergeCell ref="A386:A387"/>
    <mergeCell ref="A394:E394"/>
    <mergeCell ref="A395:A396"/>
    <mergeCell ref="A420:E420"/>
    <mergeCell ref="B347:E347"/>
    <mergeCell ref="B348:E348"/>
    <mergeCell ref="A349:A350"/>
    <mergeCell ref="A357:E357"/>
    <mergeCell ref="A358:A359"/>
    <mergeCell ref="B383:E383"/>
    <mergeCell ref="B310:E310"/>
    <mergeCell ref="B311:E311"/>
    <mergeCell ref="A312:A313"/>
    <mergeCell ref="A320:E320"/>
    <mergeCell ref="A321:A322"/>
    <mergeCell ref="B346:E346"/>
    <mergeCell ref="A288:A289"/>
    <mergeCell ref="B301:E301"/>
    <mergeCell ref="A302:E302"/>
    <mergeCell ref="A307:E307"/>
    <mergeCell ref="A308:E308"/>
    <mergeCell ref="B309:E309"/>
    <mergeCell ref="A263:A264"/>
    <mergeCell ref="B276:E276"/>
    <mergeCell ref="B277:E277"/>
    <mergeCell ref="B278:E278"/>
    <mergeCell ref="A279:A280"/>
    <mergeCell ref="A287:E287"/>
    <mergeCell ref="A238:A239"/>
    <mergeCell ref="B251:E251"/>
    <mergeCell ref="B252:E252"/>
    <mergeCell ref="B253:E253"/>
    <mergeCell ref="A254:A255"/>
    <mergeCell ref="A262:E262"/>
    <mergeCell ref="A212:A213"/>
    <mergeCell ref="B226:E226"/>
    <mergeCell ref="B227:E227"/>
    <mergeCell ref="B228:E228"/>
    <mergeCell ref="A229:A230"/>
    <mergeCell ref="A237:E237"/>
    <mergeCell ref="B199:E199"/>
    <mergeCell ref="D200:E200"/>
    <mergeCell ref="B201:E201"/>
    <mergeCell ref="B202:E202"/>
    <mergeCell ref="A203:A204"/>
    <mergeCell ref="A211:E211"/>
    <mergeCell ref="B180:E180"/>
    <mergeCell ref="B181:E181"/>
    <mergeCell ref="A182:A183"/>
    <mergeCell ref="A190:E190"/>
    <mergeCell ref="A191:A192"/>
    <mergeCell ref="A196:A198"/>
    <mergeCell ref="B196:E198"/>
    <mergeCell ref="A150:E150"/>
    <mergeCell ref="A151:A152"/>
    <mergeCell ref="A176:E176"/>
    <mergeCell ref="A177:E177"/>
    <mergeCell ref="B178:E178"/>
    <mergeCell ref="B179:E179"/>
    <mergeCell ref="A140:A141"/>
    <mergeCell ref="B142:E142"/>
    <mergeCell ref="B143:E143"/>
    <mergeCell ref="B100:E100"/>
    <mergeCell ref="B101:E101"/>
    <mergeCell ref="B102:E102"/>
    <mergeCell ref="A103:A104"/>
    <mergeCell ref="A111:E111"/>
    <mergeCell ref="A112:A113"/>
    <mergeCell ref="A66:A67"/>
    <mergeCell ref="A74:E74"/>
    <mergeCell ref="A75:A76"/>
    <mergeCell ref="A29:A30"/>
    <mergeCell ref="A37:E37"/>
    <mergeCell ref="A38:A39"/>
    <mergeCell ref="B137:E137"/>
    <mergeCell ref="B138:E138"/>
    <mergeCell ref="B139:E139"/>
    <mergeCell ref="A3:E3"/>
    <mergeCell ref="B5:E5"/>
    <mergeCell ref="B6:E6"/>
    <mergeCell ref="B7:E7"/>
    <mergeCell ref="A8:E8"/>
    <mergeCell ref="B63:E63"/>
    <mergeCell ref="B64:E64"/>
    <mergeCell ref="B65:E65"/>
    <mergeCell ref="B26:E26"/>
    <mergeCell ref="B27:E27"/>
    <mergeCell ref="B28:E28"/>
    <mergeCell ref="A9:E11"/>
    <mergeCell ref="B12:E12"/>
    <mergeCell ref="A13:A14"/>
    <mergeCell ref="B17:E17"/>
    <mergeCell ref="A24:E24"/>
    <mergeCell ref="A25:E25"/>
    <mergeCell ref="A2:E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Formati 1 Misioni</vt:lpstr>
      <vt:lpstr>Formati 2 tav.Plan.Men</vt:lpstr>
      <vt:lpstr>Formati 2 tav.Forcat e Luftimit</vt:lpstr>
      <vt:lpstr>Form 2 tav Mbeshtetja Luftimit </vt:lpstr>
      <vt:lpstr>Formati 2 tav.Mb.Soc.Ushtaraket</vt:lpstr>
      <vt:lpstr>Form.2tav. Mbesht Shendetesi</vt:lpstr>
      <vt:lpstr>Arsimi Ushtarak</vt:lpstr>
      <vt:lpstr>Formati 2 tav.EC&amp;Rezervat</vt:lpstr>
      <vt:lpstr>'Formati 2 tav.Plan.Men'!Print_Area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Gentian Opre</dc:creator>
  <cp:lastModifiedBy>Valion Cenalia</cp:lastModifiedBy>
  <cp:lastPrinted>2020-02-11T11:09:10Z</cp:lastPrinted>
  <dcterms:created xsi:type="dcterms:W3CDTF">2018-03-05T12:29:59Z</dcterms:created>
  <dcterms:modified xsi:type="dcterms:W3CDTF">2020-02-21T10:16:59Z</dcterms:modified>
</cp:coreProperties>
</file>