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ion.cenalia.GOV\Desktop\PBA\PBA 2020-2022\PBA 2020-2022 FAZA 3\Dokumenti i PBA Faza 3\Aneksi 1 Excel PBA 2020-2022\"/>
    </mc:Choice>
  </mc:AlternateContent>
  <bookViews>
    <workbookView xWindow="0" yWindow="0" windowWidth="28800" windowHeight="12225" tabRatio="900"/>
  </bookViews>
  <sheets>
    <sheet name="Formati 2 Planifikim Menaxhim" sheetId="9" r:id="rId1"/>
    <sheet name="Formati 2 Mbrojtja e Mjedisit" sheetId="10" r:id="rId2"/>
    <sheet name="Formati 2 Adm i Pyjeve" sheetId="13" r:id="rId3"/>
    <sheet name="Formati 2 Zhv. i Turizmit" sheetId="15" r:id="rId4"/>
  </sheets>
  <definedNames>
    <definedName name="_xlnm.Print_Area" localSheetId="2">'Formati 2 Adm i Pyjeve'!$A$1:$J$340</definedName>
    <definedName name="_xlnm.Print_Area" localSheetId="1">'Formati 2 Mbrojtja e Mjedisit'!$A$1:$I$177</definedName>
    <definedName name="_xlnm.Print_Area" localSheetId="0">'Formati 2 Planifikim Menaxhim'!$A$1:$K$283</definedName>
    <definedName name="_xlnm.Print_Area" localSheetId="3">'Formati 2 Zhv. i Turizmit'!$A$3:$J$349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5" i="13" l="1"/>
  <c r="E385" i="13"/>
  <c r="D391" i="13"/>
  <c r="E391" i="13"/>
  <c r="C391" i="13"/>
  <c r="E179" i="9" l="1"/>
  <c r="D179" i="9"/>
  <c r="C544" i="15" l="1"/>
  <c r="D544" i="15"/>
  <c r="E544" i="15"/>
  <c r="B544" i="15"/>
  <c r="C543" i="15"/>
  <c r="D543" i="15"/>
  <c r="E543" i="15"/>
  <c r="B543" i="15"/>
  <c r="C541" i="15"/>
  <c r="D541" i="15"/>
  <c r="E541" i="15"/>
  <c r="B541" i="15"/>
  <c r="C540" i="15"/>
  <c r="D540" i="15"/>
  <c r="E540" i="15"/>
  <c r="B540" i="15"/>
  <c r="C538" i="15"/>
  <c r="D538" i="15"/>
  <c r="E538" i="15"/>
  <c r="B538" i="15"/>
  <c r="C537" i="15"/>
  <c r="D537" i="15"/>
  <c r="E537" i="15"/>
  <c r="B537" i="15"/>
  <c r="C535" i="15"/>
  <c r="D535" i="15"/>
  <c r="E535" i="15"/>
  <c r="B535" i="15"/>
  <c r="B534" i="15"/>
  <c r="D534" i="15"/>
  <c r="E534" i="15"/>
  <c r="C534" i="15"/>
  <c r="D116" i="15"/>
  <c r="C116" i="15"/>
  <c r="B116" i="15"/>
  <c r="C382" i="13" l="1"/>
  <c r="D379" i="13"/>
  <c r="E379" i="13"/>
  <c r="C379" i="13"/>
  <c r="E124" i="13"/>
  <c r="D124" i="13"/>
  <c r="C124" i="13"/>
  <c r="B124" i="13"/>
  <c r="D109" i="13"/>
  <c r="B109" i="13"/>
  <c r="C85" i="13" l="1"/>
  <c r="C82" i="13"/>
  <c r="C103" i="13" s="1"/>
  <c r="C74" i="13" s="1"/>
  <c r="E103" i="13"/>
  <c r="E74" i="13" s="1"/>
  <c r="D103" i="13"/>
  <c r="D74" i="13" s="1"/>
  <c r="D75" i="13" s="1"/>
  <c r="B103" i="13"/>
  <c r="E76" i="13"/>
  <c r="D76" i="13"/>
  <c r="C76" i="13"/>
  <c r="B74" i="13"/>
  <c r="B75" i="13" s="1"/>
  <c r="C77" i="13" l="1"/>
  <c r="E75" i="13"/>
  <c r="E78" i="13" s="1"/>
  <c r="E77" i="13"/>
  <c r="D77" i="13"/>
  <c r="C75" i="13"/>
  <c r="C78" i="13" s="1"/>
  <c r="D78" i="13" l="1"/>
  <c r="B57" i="13" l="1"/>
  <c r="D382" i="13"/>
  <c r="E382" i="13"/>
  <c r="C408" i="13"/>
  <c r="D408" i="13"/>
  <c r="E408" i="13"/>
  <c r="B408" i="13"/>
  <c r="C407" i="13"/>
  <c r="D407" i="13"/>
  <c r="E407" i="13"/>
  <c r="B407" i="13"/>
  <c r="C406" i="13"/>
  <c r="D406" i="13"/>
  <c r="E406" i="13"/>
  <c r="B406" i="13"/>
  <c r="C405" i="13"/>
  <c r="D405" i="13"/>
  <c r="E405" i="13"/>
  <c r="B405" i="13"/>
  <c r="C403" i="13"/>
  <c r="D403" i="13"/>
  <c r="E403" i="13"/>
  <c r="B403" i="13"/>
  <c r="C402" i="13"/>
  <c r="D402" i="13"/>
  <c r="E402" i="13"/>
  <c r="B402" i="13"/>
  <c r="C401" i="13"/>
  <c r="D401" i="13"/>
  <c r="E401" i="13"/>
  <c r="B401" i="13"/>
  <c r="C400" i="13"/>
  <c r="D400" i="13"/>
  <c r="E400" i="13"/>
  <c r="B400" i="13"/>
  <c r="C396" i="13"/>
  <c r="B396" i="13"/>
  <c r="B391" i="13"/>
  <c r="C385" i="13"/>
  <c r="B385" i="13"/>
  <c r="B382" i="13"/>
  <c r="C380" i="13"/>
  <c r="D380" i="13"/>
  <c r="E380" i="13"/>
  <c r="B380" i="13"/>
  <c r="B379" i="13"/>
  <c r="E1217" i="10" l="1"/>
  <c r="E1218" i="10"/>
  <c r="E1219" i="10"/>
  <c r="E1220" i="10"/>
  <c r="D1218" i="10"/>
  <c r="D1219" i="10"/>
  <c r="D1220" i="10"/>
  <c r="D1197" i="10"/>
  <c r="E1197" i="10"/>
  <c r="C1191" i="10"/>
  <c r="D1191" i="10"/>
  <c r="E1191" i="10"/>
  <c r="C1220" i="10" l="1"/>
  <c r="C1219" i="10"/>
  <c r="C1218" i="10"/>
  <c r="C1208" i="10" l="1"/>
  <c r="D1208" i="10"/>
  <c r="E1208" i="10"/>
  <c r="B1208" i="10"/>
  <c r="C1203" i="10"/>
  <c r="D1203" i="10"/>
  <c r="E1203" i="10"/>
  <c r="B1203" i="10"/>
  <c r="B1202" i="10" s="1"/>
  <c r="C1194" i="10"/>
  <c r="D1194" i="10"/>
  <c r="E1194" i="10"/>
  <c r="E52" i="9"/>
  <c r="C84" i="10" l="1"/>
  <c r="D1202" i="10"/>
  <c r="E1202" i="10"/>
  <c r="E1195" i="10"/>
  <c r="E1181" i="10"/>
  <c r="D1181" i="10"/>
  <c r="C1181" i="10"/>
  <c r="B1181" i="10"/>
  <c r="E1176" i="10"/>
  <c r="E1186" i="10" s="1"/>
  <c r="D1176" i="10"/>
  <c r="D1186" i="10" s="1"/>
  <c r="C1176" i="10"/>
  <c r="C1186" i="10" s="1"/>
  <c r="B1176" i="10"/>
  <c r="B1186" i="10" s="1"/>
  <c r="E1170" i="10"/>
  <c r="D1170" i="10"/>
  <c r="C1170" i="10"/>
  <c r="B1169" i="10"/>
  <c r="E1155" i="10"/>
  <c r="D1155" i="10"/>
  <c r="C1155" i="10"/>
  <c r="B1155" i="10"/>
  <c r="E1150" i="10"/>
  <c r="E1160" i="10" s="1"/>
  <c r="E1142" i="10" s="1"/>
  <c r="E1143" i="10" s="1"/>
  <c r="D1150" i="10"/>
  <c r="D1160" i="10" s="1"/>
  <c r="D1142" i="10" s="1"/>
  <c r="C1150" i="10"/>
  <c r="C1160" i="10" s="1"/>
  <c r="C1142" i="10" s="1"/>
  <c r="B1150" i="10"/>
  <c r="B1160" i="10" s="1"/>
  <c r="E1144" i="10"/>
  <c r="D1144" i="10"/>
  <c r="C1144" i="10"/>
  <c r="B1143" i="10"/>
  <c r="E1129" i="10"/>
  <c r="D1129" i="10"/>
  <c r="C1129" i="10"/>
  <c r="B1129" i="10"/>
  <c r="E1124" i="10"/>
  <c r="E1134" i="10" s="1"/>
  <c r="E1116" i="10" s="1"/>
  <c r="E1117" i="10" s="1"/>
  <c r="D1124" i="10"/>
  <c r="D1134" i="10" s="1"/>
  <c r="D1116" i="10" s="1"/>
  <c r="C1124" i="10"/>
  <c r="C1134" i="10" s="1"/>
  <c r="B1124" i="10"/>
  <c r="B1134" i="10" s="1"/>
  <c r="C1119" i="10"/>
  <c r="E1118" i="10"/>
  <c r="D1118" i="10"/>
  <c r="C1118" i="10"/>
  <c r="C1117" i="10"/>
  <c r="B1117" i="10"/>
  <c r="E1103" i="10"/>
  <c r="D1103" i="10"/>
  <c r="C1103" i="10"/>
  <c r="B1103" i="10"/>
  <c r="E1098" i="10"/>
  <c r="E1108" i="10" s="1"/>
  <c r="D1098" i="10"/>
  <c r="D1108" i="10" s="1"/>
  <c r="C1098" i="10"/>
  <c r="C1108" i="10" s="1"/>
  <c r="C1090" i="10" s="1"/>
  <c r="C1093" i="10" s="1"/>
  <c r="B1098" i="10"/>
  <c r="B1108" i="10" s="1"/>
  <c r="E1093" i="10"/>
  <c r="E1092" i="10"/>
  <c r="D1092" i="10"/>
  <c r="C1092" i="10"/>
  <c r="E1091" i="10"/>
  <c r="D1091" i="10"/>
  <c r="C1091" i="10"/>
  <c r="B1091" i="10"/>
  <c r="E1077" i="10"/>
  <c r="D1077" i="10"/>
  <c r="C1077" i="10"/>
  <c r="B1077" i="10"/>
  <c r="E1072" i="10"/>
  <c r="E1082" i="10" s="1"/>
  <c r="D1072" i="10"/>
  <c r="D1082" i="10" s="1"/>
  <c r="C1072" i="10"/>
  <c r="C1082" i="10" s="1"/>
  <c r="B1072" i="10"/>
  <c r="B1082" i="10" s="1"/>
  <c r="E1067" i="10"/>
  <c r="E1066" i="10"/>
  <c r="D1066" i="10"/>
  <c r="C1066" i="10"/>
  <c r="E1065" i="10"/>
  <c r="D1065" i="10"/>
  <c r="B1065" i="10"/>
  <c r="E1051" i="10"/>
  <c r="D1051" i="10"/>
  <c r="C1051" i="10"/>
  <c r="B1051" i="10"/>
  <c r="E1046" i="10"/>
  <c r="E1056" i="10" s="1"/>
  <c r="D1046" i="10"/>
  <c r="D1056" i="10" s="1"/>
  <c r="D1038" i="10" s="1"/>
  <c r="D1039" i="10" s="1"/>
  <c r="C1046" i="10"/>
  <c r="C1056" i="10" s="1"/>
  <c r="C1038" i="10" s="1"/>
  <c r="C1039" i="10" s="1"/>
  <c r="B1046" i="10"/>
  <c r="B1056" i="10" s="1"/>
  <c r="B1038" i="10" s="1"/>
  <c r="B1039" i="10" s="1"/>
  <c r="E1040" i="10"/>
  <c r="D1040" i="10"/>
  <c r="C1040" i="10"/>
  <c r="E1039" i="10"/>
  <c r="E1025" i="10"/>
  <c r="D1025" i="10"/>
  <c r="C1025" i="10"/>
  <c r="B1025" i="10"/>
  <c r="E1020" i="10"/>
  <c r="E1030" i="10" s="1"/>
  <c r="E1012" i="10" s="1"/>
  <c r="D1020" i="10"/>
  <c r="C1020" i="10"/>
  <c r="C1030" i="10" s="1"/>
  <c r="C1012" i="10" s="1"/>
  <c r="C1015" i="10" s="1"/>
  <c r="B1020" i="10"/>
  <c r="B1030" i="10" s="1"/>
  <c r="E1014" i="10"/>
  <c r="D1014" i="10"/>
  <c r="C1014" i="10"/>
  <c r="E999" i="10"/>
  <c r="D999" i="10"/>
  <c r="C999" i="10"/>
  <c r="B999" i="10"/>
  <c r="E994" i="10"/>
  <c r="E1004" i="10" s="1"/>
  <c r="E986" i="10" s="1"/>
  <c r="D994" i="10"/>
  <c r="D1004" i="10" s="1"/>
  <c r="D986" i="10" s="1"/>
  <c r="D987" i="10" s="1"/>
  <c r="C994" i="10"/>
  <c r="C1004" i="10" s="1"/>
  <c r="C986" i="10" s="1"/>
  <c r="B994" i="10"/>
  <c r="B1004" i="10" s="1"/>
  <c r="E988" i="10"/>
  <c r="D988" i="10"/>
  <c r="C988" i="10"/>
  <c r="B987" i="10"/>
  <c r="E973" i="10"/>
  <c r="D973" i="10"/>
  <c r="C973" i="10"/>
  <c r="B973" i="10"/>
  <c r="E968" i="10"/>
  <c r="E978" i="10" s="1"/>
  <c r="E960" i="10" s="1"/>
  <c r="D968" i="10"/>
  <c r="D978" i="10" s="1"/>
  <c r="D960" i="10" s="1"/>
  <c r="D961" i="10" s="1"/>
  <c r="C968" i="10"/>
  <c r="C978" i="10" s="1"/>
  <c r="C960" i="10" s="1"/>
  <c r="B968" i="10"/>
  <c r="B978" i="10" s="1"/>
  <c r="B960" i="10" s="1"/>
  <c r="B961" i="10" s="1"/>
  <c r="E962" i="10"/>
  <c r="D962" i="10"/>
  <c r="C962" i="10"/>
  <c r="E947" i="10"/>
  <c r="D947" i="10"/>
  <c r="C947" i="10"/>
  <c r="B947" i="10"/>
  <c r="E942" i="10"/>
  <c r="E952" i="10" s="1"/>
  <c r="E934" i="10" s="1"/>
  <c r="E935" i="10" s="1"/>
  <c r="D942" i="10"/>
  <c r="D952" i="10" s="1"/>
  <c r="D934" i="10" s="1"/>
  <c r="C942" i="10"/>
  <c r="C952" i="10" s="1"/>
  <c r="C934" i="10" s="1"/>
  <c r="B942" i="10"/>
  <c r="B952" i="10" s="1"/>
  <c r="B934" i="10" s="1"/>
  <c r="B935" i="10" s="1"/>
  <c r="E936" i="10"/>
  <c r="D936" i="10"/>
  <c r="C936" i="10"/>
  <c r="E921" i="10"/>
  <c r="D921" i="10"/>
  <c r="C921" i="10"/>
  <c r="B921" i="10"/>
  <c r="E916" i="10"/>
  <c r="E926" i="10" s="1"/>
  <c r="E908" i="10" s="1"/>
  <c r="E909" i="10" s="1"/>
  <c r="D916" i="10"/>
  <c r="D926" i="10" s="1"/>
  <c r="D908" i="10" s="1"/>
  <c r="C916" i="10"/>
  <c r="B916" i="10"/>
  <c r="B926" i="10" s="1"/>
  <c r="B908" i="10" s="1"/>
  <c r="B909" i="10" s="1"/>
  <c r="E910" i="10"/>
  <c r="D910" i="10"/>
  <c r="C910" i="10"/>
  <c r="E895" i="10"/>
  <c r="D895" i="10"/>
  <c r="C895" i="10"/>
  <c r="B895" i="10"/>
  <c r="E890" i="10"/>
  <c r="E900" i="10" s="1"/>
  <c r="E882" i="10" s="1"/>
  <c r="D890" i="10"/>
  <c r="D900" i="10" s="1"/>
  <c r="C890" i="10"/>
  <c r="C900" i="10" s="1"/>
  <c r="C882" i="10" s="1"/>
  <c r="B890" i="10"/>
  <c r="B900" i="10" s="1"/>
  <c r="B882" i="10" s="1"/>
  <c r="B883" i="10" s="1"/>
  <c r="E884" i="10"/>
  <c r="D884" i="10"/>
  <c r="C884" i="10"/>
  <c r="D883" i="10"/>
  <c r="E869" i="10"/>
  <c r="D869" i="10"/>
  <c r="C869" i="10"/>
  <c r="B869" i="10"/>
  <c r="E864" i="10"/>
  <c r="E874" i="10" s="1"/>
  <c r="E856" i="10" s="1"/>
  <c r="E857" i="10" s="1"/>
  <c r="D864" i="10"/>
  <c r="D874" i="10" s="1"/>
  <c r="D856" i="10" s="1"/>
  <c r="C864" i="10"/>
  <c r="C874" i="10" s="1"/>
  <c r="C856" i="10" s="1"/>
  <c r="C857" i="10" s="1"/>
  <c r="B864" i="10"/>
  <c r="B874" i="10" s="1"/>
  <c r="B856" i="10" s="1"/>
  <c r="B857" i="10" s="1"/>
  <c r="E858" i="10"/>
  <c r="D858" i="10"/>
  <c r="C858" i="10"/>
  <c r="E844" i="10"/>
  <c r="D844" i="10"/>
  <c r="C844" i="10"/>
  <c r="B844" i="10"/>
  <c r="E839" i="10"/>
  <c r="E849" i="10" s="1"/>
  <c r="D839" i="10"/>
  <c r="D849" i="10" s="1"/>
  <c r="D831" i="10" s="1"/>
  <c r="D832" i="10" s="1"/>
  <c r="C839" i="10"/>
  <c r="C849" i="10" s="1"/>
  <c r="C831" i="10" s="1"/>
  <c r="B839" i="10"/>
  <c r="B849" i="10" s="1"/>
  <c r="E833" i="10"/>
  <c r="D833" i="10"/>
  <c r="C833" i="10"/>
  <c r="B831" i="10"/>
  <c r="B832" i="10" s="1"/>
  <c r="E818" i="10"/>
  <c r="D818" i="10"/>
  <c r="C818" i="10"/>
  <c r="B818" i="10"/>
  <c r="E813" i="10"/>
  <c r="E823" i="10" s="1"/>
  <c r="E805" i="10" s="1"/>
  <c r="E806" i="10" s="1"/>
  <c r="D813" i="10"/>
  <c r="D823" i="10" s="1"/>
  <c r="C813" i="10"/>
  <c r="C823" i="10" s="1"/>
  <c r="B813" i="10"/>
  <c r="B823" i="10" s="1"/>
  <c r="B805" i="10" s="1"/>
  <c r="C808" i="10" s="1"/>
  <c r="D808" i="10"/>
  <c r="E807" i="10"/>
  <c r="D807" i="10"/>
  <c r="C807" i="10"/>
  <c r="D806" i="10"/>
  <c r="C806" i="10"/>
  <c r="E793" i="10"/>
  <c r="D793" i="10"/>
  <c r="C793" i="10"/>
  <c r="B793" i="10"/>
  <c r="E788" i="10"/>
  <c r="E798" i="10" s="1"/>
  <c r="E780" i="10" s="1"/>
  <c r="D788" i="10"/>
  <c r="D798" i="10" s="1"/>
  <c r="C788" i="10"/>
  <c r="C798" i="10" s="1"/>
  <c r="B788" i="10"/>
  <c r="B798" i="10" s="1"/>
  <c r="B780" i="10" s="1"/>
  <c r="C783" i="10" s="1"/>
  <c r="D783" i="10"/>
  <c r="E782" i="10"/>
  <c r="D782" i="10"/>
  <c r="C782" i="10"/>
  <c r="D781" i="10"/>
  <c r="C781" i="10"/>
  <c r="E768" i="10"/>
  <c r="D768" i="10"/>
  <c r="C768" i="10"/>
  <c r="B768" i="10"/>
  <c r="E763" i="10"/>
  <c r="E773" i="10" s="1"/>
  <c r="E755" i="10" s="1"/>
  <c r="E758" i="10" s="1"/>
  <c r="D763" i="10"/>
  <c r="D773" i="10" s="1"/>
  <c r="C763" i="10"/>
  <c r="C773" i="10" s="1"/>
  <c r="B763" i="10"/>
  <c r="B773" i="10" s="1"/>
  <c r="B755" i="10" s="1"/>
  <c r="D758" i="10"/>
  <c r="E757" i="10"/>
  <c r="D757" i="10"/>
  <c r="C757" i="10"/>
  <c r="D756" i="10"/>
  <c r="C756" i="10"/>
  <c r="E742" i="10"/>
  <c r="D742" i="10"/>
  <c r="C742" i="10"/>
  <c r="B742" i="10"/>
  <c r="E737" i="10"/>
  <c r="E747" i="10" s="1"/>
  <c r="E729" i="10" s="1"/>
  <c r="E730" i="10" s="1"/>
  <c r="D737" i="10"/>
  <c r="D747" i="10" s="1"/>
  <c r="C737" i="10"/>
  <c r="C747" i="10" s="1"/>
  <c r="C729" i="10" s="1"/>
  <c r="C730" i="10" s="1"/>
  <c r="B737" i="10"/>
  <c r="E731" i="10"/>
  <c r="D731" i="10"/>
  <c r="C731" i="10"/>
  <c r="D730" i="10"/>
  <c r="E716" i="10"/>
  <c r="D716" i="10"/>
  <c r="C716" i="10"/>
  <c r="B716" i="10"/>
  <c r="E711" i="10"/>
  <c r="E721" i="10" s="1"/>
  <c r="E703" i="10" s="1"/>
  <c r="E704" i="10" s="1"/>
  <c r="D711" i="10"/>
  <c r="D721" i="10" s="1"/>
  <c r="C711" i="10"/>
  <c r="C721" i="10" s="1"/>
  <c r="C703" i="10" s="1"/>
  <c r="B711" i="10"/>
  <c r="B721" i="10" s="1"/>
  <c r="B703" i="10" s="1"/>
  <c r="B704" i="10" s="1"/>
  <c r="E705" i="10"/>
  <c r="D705" i="10"/>
  <c r="C705" i="10"/>
  <c r="D704" i="10"/>
  <c r="D1193" i="10" s="1"/>
  <c r="E691" i="10"/>
  <c r="D691" i="10"/>
  <c r="C691" i="10"/>
  <c r="B691" i="10"/>
  <c r="E686" i="10"/>
  <c r="E696" i="10" s="1"/>
  <c r="E678" i="10" s="1"/>
  <c r="D686" i="10"/>
  <c r="D696" i="10" s="1"/>
  <c r="C686" i="10"/>
  <c r="C696" i="10" s="1"/>
  <c r="C678" i="10" s="1"/>
  <c r="B686" i="10"/>
  <c r="E680" i="10"/>
  <c r="D680" i="10"/>
  <c r="C680" i="10"/>
  <c r="D679" i="10"/>
  <c r="D1205" i="10" s="1"/>
  <c r="E665" i="10"/>
  <c r="E1192" i="10" s="1"/>
  <c r="D665" i="10"/>
  <c r="D1192" i="10" s="1"/>
  <c r="C665" i="10"/>
  <c r="B665" i="10"/>
  <c r="E660" i="10"/>
  <c r="E670" i="10" s="1"/>
  <c r="E652" i="10" s="1"/>
  <c r="E653" i="10" s="1"/>
  <c r="D660" i="10"/>
  <c r="D670" i="10" s="1"/>
  <c r="C660" i="10"/>
  <c r="C670" i="10" s="1"/>
  <c r="C652" i="10" s="1"/>
  <c r="B660" i="10"/>
  <c r="B670" i="10" s="1"/>
  <c r="B652" i="10" s="1"/>
  <c r="B653" i="10" s="1"/>
  <c r="E655" i="10"/>
  <c r="E654" i="10"/>
  <c r="D654" i="10"/>
  <c r="C654" i="10"/>
  <c r="D653" i="10"/>
  <c r="E639" i="10"/>
  <c r="D639" i="10"/>
  <c r="C639" i="10"/>
  <c r="B639" i="10"/>
  <c r="E634" i="10"/>
  <c r="E644" i="10" s="1"/>
  <c r="E626" i="10" s="1"/>
  <c r="D634" i="10"/>
  <c r="C634" i="10"/>
  <c r="C644" i="10" s="1"/>
  <c r="B634" i="10"/>
  <c r="B644" i="10" s="1"/>
  <c r="B626" i="10" s="1"/>
  <c r="D629" i="10"/>
  <c r="E628" i="10"/>
  <c r="D628" i="10"/>
  <c r="C628" i="10"/>
  <c r="D627" i="10"/>
  <c r="C627" i="10"/>
  <c r="E613" i="10"/>
  <c r="D613" i="10"/>
  <c r="C613" i="10"/>
  <c r="B613" i="10"/>
  <c r="E608" i="10"/>
  <c r="E618" i="10" s="1"/>
  <c r="E600" i="10" s="1"/>
  <c r="E603" i="10" s="1"/>
  <c r="D608" i="10"/>
  <c r="D618" i="10" s="1"/>
  <c r="C608" i="10"/>
  <c r="C618" i="10" s="1"/>
  <c r="C600" i="10" s="1"/>
  <c r="C601" i="10" s="1"/>
  <c r="B608" i="10"/>
  <c r="B618" i="10" s="1"/>
  <c r="B600" i="10" s="1"/>
  <c r="B601" i="10" s="1"/>
  <c r="E602" i="10"/>
  <c r="D602" i="10"/>
  <c r="C602" i="10"/>
  <c r="D601" i="10"/>
  <c r="E588" i="10"/>
  <c r="D588" i="10"/>
  <c r="C588" i="10"/>
  <c r="B588" i="10"/>
  <c r="E583" i="10"/>
  <c r="E593" i="10" s="1"/>
  <c r="E575" i="10" s="1"/>
  <c r="D583" i="10"/>
  <c r="D593" i="10" s="1"/>
  <c r="D575" i="10" s="1"/>
  <c r="C583" i="10"/>
  <c r="C593" i="10" s="1"/>
  <c r="C575" i="10" s="1"/>
  <c r="C576" i="10" s="1"/>
  <c r="B583" i="10"/>
  <c r="B593" i="10" s="1"/>
  <c r="B575" i="10" s="1"/>
  <c r="E577" i="10"/>
  <c r="D577" i="10"/>
  <c r="C577" i="10"/>
  <c r="E562" i="10"/>
  <c r="D562" i="10"/>
  <c r="C562" i="10"/>
  <c r="B562" i="10"/>
  <c r="E557" i="10"/>
  <c r="E567" i="10" s="1"/>
  <c r="D557" i="10"/>
  <c r="D567" i="10" s="1"/>
  <c r="C557" i="10"/>
  <c r="C567" i="10" s="1"/>
  <c r="B557" i="10"/>
  <c r="B567" i="10" s="1"/>
  <c r="B549" i="10" s="1"/>
  <c r="E552" i="10"/>
  <c r="D552" i="10"/>
  <c r="E551" i="10"/>
  <c r="D551" i="10"/>
  <c r="C551" i="10"/>
  <c r="E550" i="10"/>
  <c r="D550" i="10"/>
  <c r="C550" i="10"/>
  <c r="E536" i="10"/>
  <c r="D536" i="10"/>
  <c r="C536" i="10"/>
  <c r="B536" i="10"/>
  <c r="E531" i="10"/>
  <c r="E541" i="10" s="1"/>
  <c r="E523" i="10" s="1"/>
  <c r="D531" i="10"/>
  <c r="D541" i="10" s="1"/>
  <c r="D523" i="10" s="1"/>
  <c r="C531" i="10"/>
  <c r="C541" i="10" s="1"/>
  <c r="C523" i="10" s="1"/>
  <c r="C524" i="10" s="1"/>
  <c r="B531" i="10"/>
  <c r="B541" i="10" s="1"/>
  <c r="B523" i="10" s="1"/>
  <c r="B524" i="10" s="1"/>
  <c r="E525" i="10"/>
  <c r="D525" i="10"/>
  <c r="C525" i="10"/>
  <c r="E511" i="10"/>
  <c r="D511" i="10"/>
  <c r="C511" i="10"/>
  <c r="B511" i="10"/>
  <c r="E506" i="10"/>
  <c r="E516" i="10" s="1"/>
  <c r="E498" i="10" s="1"/>
  <c r="D506" i="10"/>
  <c r="C506" i="10"/>
  <c r="C516" i="10" s="1"/>
  <c r="C498" i="10" s="1"/>
  <c r="C499" i="10" s="1"/>
  <c r="B506" i="10"/>
  <c r="B516" i="10" s="1"/>
  <c r="B498" i="10" s="1"/>
  <c r="E500" i="10"/>
  <c r="D500" i="10"/>
  <c r="C500" i="10"/>
  <c r="E486" i="10"/>
  <c r="D486" i="10"/>
  <c r="C486" i="10"/>
  <c r="B486" i="10"/>
  <c r="E481" i="10"/>
  <c r="E491" i="10" s="1"/>
  <c r="D481" i="10"/>
  <c r="D491" i="10" s="1"/>
  <c r="D473" i="10" s="1"/>
  <c r="D474" i="10" s="1"/>
  <c r="C481" i="10"/>
  <c r="C491" i="10" s="1"/>
  <c r="C473" i="10" s="1"/>
  <c r="C474" i="10" s="1"/>
  <c r="B481" i="10"/>
  <c r="E475" i="10"/>
  <c r="D475" i="10"/>
  <c r="C475" i="10"/>
  <c r="E474" i="10"/>
  <c r="E460" i="10"/>
  <c r="D460" i="10"/>
  <c r="C460" i="10"/>
  <c r="B460" i="10"/>
  <c r="E455" i="10"/>
  <c r="E465" i="10" s="1"/>
  <c r="E447" i="10" s="1"/>
  <c r="E448" i="10" s="1"/>
  <c r="D455" i="10"/>
  <c r="D465" i="10" s="1"/>
  <c r="C455" i="10"/>
  <c r="B455" i="10"/>
  <c r="B465" i="10" s="1"/>
  <c r="D450" i="10"/>
  <c r="C450" i="10"/>
  <c r="E449" i="10"/>
  <c r="D449" i="10"/>
  <c r="C449" i="10"/>
  <c r="D448" i="10"/>
  <c r="C448" i="10"/>
  <c r="B448" i="10"/>
  <c r="E434" i="10"/>
  <c r="D434" i="10"/>
  <c r="C434" i="10"/>
  <c r="B434" i="10"/>
  <c r="E429" i="10"/>
  <c r="D429" i="10"/>
  <c r="D439" i="10" s="1"/>
  <c r="C429" i="10"/>
  <c r="C439" i="10" s="1"/>
  <c r="C421" i="10" s="1"/>
  <c r="B429" i="10"/>
  <c r="E423" i="10"/>
  <c r="D423" i="10"/>
  <c r="C423" i="10"/>
  <c r="D422" i="10"/>
  <c r="E409" i="10"/>
  <c r="D409" i="10"/>
  <c r="C409" i="10"/>
  <c r="B409" i="10"/>
  <c r="E404" i="10"/>
  <c r="E414" i="10" s="1"/>
  <c r="E396" i="10" s="1"/>
  <c r="E399" i="10" s="1"/>
  <c r="D404" i="10"/>
  <c r="D414" i="10" s="1"/>
  <c r="C404" i="10"/>
  <c r="C414" i="10" s="1"/>
  <c r="B404" i="10"/>
  <c r="B414" i="10" s="1"/>
  <c r="B396" i="10" s="1"/>
  <c r="B397" i="10" s="1"/>
  <c r="D399" i="10"/>
  <c r="E398" i="10"/>
  <c r="D398" i="10"/>
  <c r="C398" i="10"/>
  <c r="D397" i="10"/>
  <c r="C397" i="10"/>
  <c r="E384" i="10"/>
  <c r="D384" i="10"/>
  <c r="C384" i="10"/>
  <c r="B384" i="10"/>
  <c r="E379" i="10"/>
  <c r="E389" i="10" s="1"/>
  <c r="E371" i="10" s="1"/>
  <c r="D379" i="10"/>
  <c r="D389" i="10" s="1"/>
  <c r="C379" i="10"/>
  <c r="C389" i="10" s="1"/>
  <c r="C371" i="10" s="1"/>
  <c r="B379" i="10"/>
  <c r="B389" i="10" s="1"/>
  <c r="B371" i="10" s="1"/>
  <c r="B372" i="10" s="1"/>
  <c r="E373" i="10"/>
  <c r="D373" i="10"/>
  <c r="C373" i="10"/>
  <c r="D372" i="10"/>
  <c r="E358" i="10"/>
  <c r="D358" i="10"/>
  <c r="C358" i="10"/>
  <c r="B358" i="10"/>
  <c r="E353" i="10"/>
  <c r="E363" i="10" s="1"/>
  <c r="E345" i="10" s="1"/>
  <c r="D353" i="10"/>
  <c r="D363" i="10" s="1"/>
  <c r="D345" i="10" s="1"/>
  <c r="C353" i="10"/>
  <c r="C363" i="10" s="1"/>
  <c r="C345" i="10" s="1"/>
  <c r="B353" i="10"/>
  <c r="B363" i="10" s="1"/>
  <c r="B345" i="10" s="1"/>
  <c r="B346" i="10" s="1"/>
  <c r="E347" i="10"/>
  <c r="D347" i="10"/>
  <c r="C347" i="10"/>
  <c r="E333" i="10"/>
  <c r="D333" i="10"/>
  <c r="C333" i="10"/>
  <c r="B333" i="10"/>
  <c r="E328" i="10"/>
  <c r="E338" i="10" s="1"/>
  <c r="E320" i="10" s="1"/>
  <c r="D328" i="10"/>
  <c r="D338" i="10" s="1"/>
  <c r="D320" i="10" s="1"/>
  <c r="C328" i="10"/>
  <c r="C338" i="10" s="1"/>
  <c r="B328" i="10"/>
  <c r="B338" i="10" s="1"/>
  <c r="B320" i="10" s="1"/>
  <c r="E322" i="10"/>
  <c r="D322" i="10"/>
  <c r="C322" i="10"/>
  <c r="C321" i="10"/>
  <c r="E307" i="10"/>
  <c r="D307" i="10"/>
  <c r="C307" i="10"/>
  <c r="B307" i="10"/>
  <c r="E302" i="10"/>
  <c r="E312" i="10" s="1"/>
  <c r="D302" i="10"/>
  <c r="C302" i="10"/>
  <c r="C312" i="10" s="1"/>
  <c r="C294" i="10" s="1"/>
  <c r="B302" i="10"/>
  <c r="E296" i="10"/>
  <c r="D296" i="10"/>
  <c r="C296" i="10"/>
  <c r="E295" i="10"/>
  <c r="E282" i="10"/>
  <c r="D282" i="10"/>
  <c r="C282" i="10"/>
  <c r="B282" i="10"/>
  <c r="E277" i="10"/>
  <c r="E287" i="10" s="1"/>
  <c r="D277" i="10"/>
  <c r="D287" i="10" s="1"/>
  <c r="D269" i="10" s="1"/>
  <c r="C277" i="10"/>
  <c r="C287" i="10" s="1"/>
  <c r="C269" i="10" s="1"/>
  <c r="B277" i="10"/>
  <c r="E271" i="10"/>
  <c r="D271" i="10"/>
  <c r="C271" i="10"/>
  <c r="E270" i="10"/>
  <c r="E253" i="10"/>
  <c r="D253" i="10"/>
  <c r="C253" i="10"/>
  <c r="B253" i="10"/>
  <c r="E248" i="10"/>
  <c r="E258" i="10" s="1"/>
  <c r="D248" i="10"/>
  <c r="D258" i="10" s="1"/>
  <c r="C248" i="10"/>
  <c r="C258" i="10" s="1"/>
  <c r="C240" i="10" s="1"/>
  <c r="B248" i="10"/>
  <c r="E243" i="10"/>
  <c r="E242" i="10"/>
  <c r="D242" i="10"/>
  <c r="C242" i="10"/>
  <c r="E241" i="10"/>
  <c r="D241" i="10"/>
  <c r="B241" i="10"/>
  <c r="E227" i="10"/>
  <c r="D227" i="10"/>
  <c r="C227" i="10"/>
  <c r="B227" i="10"/>
  <c r="E222" i="10"/>
  <c r="E232" i="10" s="1"/>
  <c r="E214" i="10" s="1"/>
  <c r="D222" i="10"/>
  <c r="D232" i="10" s="1"/>
  <c r="D214" i="10" s="1"/>
  <c r="C222" i="10"/>
  <c r="C232" i="10" s="1"/>
  <c r="C214" i="10" s="1"/>
  <c r="B222" i="10"/>
  <c r="E216" i="10"/>
  <c r="D216" i="10"/>
  <c r="C216" i="10"/>
  <c r="E201" i="10"/>
  <c r="C201" i="10"/>
  <c r="B201" i="10"/>
  <c r="E196" i="10"/>
  <c r="D196" i="10"/>
  <c r="C196" i="10"/>
  <c r="C206" i="10" s="1"/>
  <c r="C188" i="10" s="1"/>
  <c r="B196" i="10"/>
  <c r="B206" i="10" s="1"/>
  <c r="B188" i="10" s="1"/>
  <c r="B189" i="10" s="1"/>
  <c r="E190" i="10"/>
  <c r="D190" i="10"/>
  <c r="C190" i="10"/>
  <c r="C162" i="10"/>
  <c r="C1197" i="10" s="1"/>
  <c r="C155" i="10"/>
  <c r="C118" i="10"/>
  <c r="C563" i="15"/>
  <c r="C562" i="15"/>
  <c r="C561" i="15"/>
  <c r="E421" i="15"/>
  <c r="D421" i="15"/>
  <c r="C421" i="15"/>
  <c r="B421" i="15"/>
  <c r="E416" i="15"/>
  <c r="E426" i="15" s="1"/>
  <c r="E408" i="15" s="1"/>
  <c r="D416" i="15"/>
  <c r="C416" i="15"/>
  <c r="C426" i="15" s="1"/>
  <c r="C408" i="15" s="1"/>
  <c r="B416" i="15"/>
  <c r="B426" i="15" s="1"/>
  <c r="B408" i="15" s="1"/>
  <c r="B409" i="15" s="1"/>
  <c r="E410" i="15"/>
  <c r="D410" i="15"/>
  <c r="C410" i="15"/>
  <c r="B806" i="10" l="1"/>
  <c r="D201" i="10"/>
  <c r="D206" i="10" s="1"/>
  <c r="D188" i="10" s="1"/>
  <c r="D1217" i="10"/>
  <c r="D1216" i="10" s="1"/>
  <c r="C465" i="10"/>
  <c r="E732" i="10"/>
  <c r="E808" i="10"/>
  <c r="C926" i="10"/>
  <c r="C908" i="10" s="1"/>
  <c r="C909" i="10" s="1"/>
  <c r="C912" i="10" s="1"/>
  <c r="E911" i="10"/>
  <c r="C1120" i="10"/>
  <c r="D516" i="10"/>
  <c r="D498" i="10" s="1"/>
  <c r="D499" i="10" s="1"/>
  <c r="D644" i="10"/>
  <c r="B696" i="10"/>
  <c r="B678" i="10" s="1"/>
  <c r="B679" i="10" s="1"/>
  <c r="B1205" i="10" s="1"/>
  <c r="E439" i="10"/>
  <c r="E421" i="10" s="1"/>
  <c r="E422" i="10" s="1"/>
  <c r="E425" i="10" s="1"/>
  <c r="E553" i="10"/>
  <c r="E1193" i="10"/>
  <c r="D451" i="10"/>
  <c r="E1042" i="10"/>
  <c r="D759" i="10"/>
  <c r="B287" i="10"/>
  <c r="B269" i="10" s="1"/>
  <c r="B270" i="10" s="1"/>
  <c r="B491" i="10"/>
  <c r="B473" i="10" s="1"/>
  <c r="B474" i="10" s="1"/>
  <c r="C477" i="10" s="1"/>
  <c r="B747" i="10"/>
  <c r="B729" i="10" s="1"/>
  <c r="B730" i="10" s="1"/>
  <c r="C733" i="10" s="1"/>
  <c r="C1168" i="10"/>
  <c r="E206" i="10"/>
  <c r="E188" i="10" s="1"/>
  <c r="D400" i="10"/>
  <c r="D502" i="10"/>
  <c r="E809" i="10"/>
  <c r="C400" i="10"/>
  <c r="E1094" i="10"/>
  <c r="D1093" i="10"/>
  <c r="D1168" i="10"/>
  <c r="E1168" i="10"/>
  <c r="E1169" i="10" s="1"/>
  <c r="B232" i="10"/>
  <c r="B214" i="10" s="1"/>
  <c r="B215" i="10" s="1"/>
  <c r="B1217" i="10"/>
  <c r="B1216" i="10" s="1"/>
  <c r="C1217" i="10"/>
  <c r="C1216" i="10" s="1"/>
  <c r="E476" i="10"/>
  <c r="C860" i="10"/>
  <c r="D963" i="10"/>
  <c r="C1013" i="10"/>
  <c r="C1016" i="10" s="1"/>
  <c r="D1199" i="10"/>
  <c r="C1064" i="10"/>
  <c r="C1067" i="10" s="1"/>
  <c r="E831" i="10"/>
  <c r="E1216" i="10"/>
  <c r="E885" i="10"/>
  <c r="E883" i="10"/>
  <c r="E886" i="10" s="1"/>
  <c r="B312" i="10"/>
  <c r="B294" i="10" s="1"/>
  <c r="B295" i="10" s="1"/>
  <c r="E706" i="10"/>
  <c r="D1030" i="10"/>
  <c r="D1012" i="10" s="1"/>
  <c r="E1015" i="10" s="1"/>
  <c r="E1041" i="10"/>
  <c r="B781" i="10"/>
  <c r="C784" i="10" s="1"/>
  <c r="D784" i="10"/>
  <c r="C859" i="10"/>
  <c r="D1190" i="10"/>
  <c r="E451" i="10"/>
  <c r="C527" i="10"/>
  <c r="E1190" i="10"/>
  <c r="B1199" i="10"/>
  <c r="B258" i="10"/>
  <c r="B439" i="10"/>
  <c r="B421" i="10" s="1"/>
  <c r="B422" i="10" s="1"/>
  <c r="D426" i="15"/>
  <c r="D408" i="15" s="1"/>
  <c r="E411" i="15" s="1"/>
  <c r="D312" i="10"/>
  <c r="D294" i="10" s="1"/>
  <c r="D297" i="10" s="1"/>
  <c r="E244" i="10"/>
  <c r="E397" i="10"/>
  <c r="E400" i="10" s="1"/>
  <c r="C604" i="10"/>
  <c r="D909" i="10"/>
  <c r="E912" i="10" s="1"/>
  <c r="E937" i="10"/>
  <c r="D1041" i="10"/>
  <c r="C1094" i="10"/>
  <c r="E215" i="10"/>
  <c r="E217" i="10"/>
  <c r="B321" i="10"/>
  <c r="C324" i="10" s="1"/>
  <c r="C323" i="10"/>
  <c r="C348" i="10"/>
  <c r="C346" i="10"/>
  <c r="C349" i="10" s="1"/>
  <c r="C422" i="10"/>
  <c r="D424" i="10"/>
  <c r="C424" i="10"/>
  <c r="B576" i="10"/>
  <c r="C579" i="10" s="1"/>
  <c r="C578" i="10"/>
  <c r="E627" i="10"/>
  <c r="E630" i="10" s="1"/>
  <c r="E629" i="10"/>
  <c r="E989" i="10"/>
  <c r="E987" i="10"/>
  <c r="E990" i="10" s="1"/>
  <c r="C1145" i="10"/>
  <c r="C1143" i="10"/>
  <c r="C1146" i="10" s="1"/>
  <c r="C270" i="10"/>
  <c r="B499" i="10"/>
  <c r="C501" i="10"/>
  <c r="C552" i="10"/>
  <c r="B550" i="10"/>
  <c r="C553" i="10" s="1"/>
  <c r="C629" i="10"/>
  <c r="B627" i="10"/>
  <c r="C630" i="10" s="1"/>
  <c r="D859" i="10"/>
  <c r="D857" i="10"/>
  <c r="D860" i="10" s="1"/>
  <c r="D1119" i="10"/>
  <c r="D1117" i="10"/>
  <c r="D1120" i="10" s="1"/>
  <c r="E1119" i="10"/>
  <c r="C1171" i="10"/>
  <c r="C1169" i="10"/>
  <c r="C1172" i="10" s="1"/>
  <c r="C189" i="10"/>
  <c r="C192" i="10" s="1"/>
  <c r="C191" i="10"/>
  <c r="D272" i="10"/>
  <c r="D270" i="10"/>
  <c r="E273" i="10" s="1"/>
  <c r="E272" i="10"/>
  <c r="D323" i="10"/>
  <c r="D321" i="10"/>
  <c r="D324" i="10" s="1"/>
  <c r="E346" i="10"/>
  <c r="E348" i="10"/>
  <c r="E372" i="10"/>
  <c r="E375" i="10" s="1"/>
  <c r="E374" i="10"/>
  <c r="D576" i="10"/>
  <c r="D579" i="10" s="1"/>
  <c r="D578" i="10"/>
  <c r="D706" i="10"/>
  <c r="C706" i="10"/>
  <c r="C704" i="10"/>
  <c r="C707" i="10" s="1"/>
  <c r="C883" i="10"/>
  <c r="D885" i="10"/>
  <c r="C885" i="10"/>
  <c r="C374" i="10"/>
  <c r="D374" i="10"/>
  <c r="C372" i="10"/>
  <c r="C375" i="10" s="1"/>
  <c r="E501" i="10"/>
  <c r="E499" i="10"/>
  <c r="E502" i="10" s="1"/>
  <c r="E189" i="10"/>
  <c r="D243" i="10"/>
  <c r="C241" i="10"/>
  <c r="C244" i="10" s="1"/>
  <c r="C243" i="10"/>
  <c r="C297" i="10"/>
  <c r="C295" i="10"/>
  <c r="C298" i="10" s="1"/>
  <c r="D346" i="10"/>
  <c r="D348" i="10"/>
  <c r="E1013" i="10"/>
  <c r="D1145" i="10"/>
  <c r="E1145" i="10"/>
  <c r="D1143" i="10"/>
  <c r="C215" i="10"/>
  <c r="D215" i="10"/>
  <c r="D217" i="10"/>
  <c r="E321" i="10"/>
  <c r="E323" i="10"/>
  <c r="D526" i="10"/>
  <c r="D524" i="10"/>
  <c r="D527" i="10" s="1"/>
  <c r="E578" i="10"/>
  <c r="E576" i="10"/>
  <c r="B756" i="10"/>
  <c r="C758" i="10"/>
  <c r="E834" i="10"/>
  <c r="E832" i="10"/>
  <c r="E835" i="10" s="1"/>
  <c r="C399" i="10"/>
  <c r="E526" i="10"/>
  <c r="D603" i="10"/>
  <c r="D681" i="10"/>
  <c r="C681" i="10"/>
  <c r="C679" i="10"/>
  <c r="E783" i="10"/>
  <c r="E781" i="10"/>
  <c r="E963" i="10"/>
  <c r="E961" i="10"/>
  <c r="E964" i="10" s="1"/>
  <c r="D989" i="10"/>
  <c r="D553" i="10"/>
  <c r="D733" i="10"/>
  <c r="E450" i="10"/>
  <c r="D477" i="10"/>
  <c r="D501" i="10"/>
  <c r="C502" i="10"/>
  <c r="E524" i="10"/>
  <c r="C526" i="10"/>
  <c r="E656" i="10"/>
  <c r="D732" i="10"/>
  <c r="C732" i="10"/>
  <c r="E756" i="10"/>
  <c r="C832" i="10"/>
  <c r="C834" i="10"/>
  <c r="D911" i="10"/>
  <c r="D1169" i="10"/>
  <c r="D655" i="10"/>
  <c r="C655" i="10"/>
  <c r="C653" i="10"/>
  <c r="C656" i="10" s="1"/>
  <c r="C1042" i="10"/>
  <c r="D1171" i="10"/>
  <c r="D476" i="10"/>
  <c r="D604" i="10"/>
  <c r="E679" i="10"/>
  <c r="E681" i="10"/>
  <c r="C911" i="10"/>
  <c r="C937" i="10"/>
  <c r="C935" i="10"/>
  <c r="C938" i="10" s="1"/>
  <c r="D935" i="10"/>
  <c r="D937" i="10"/>
  <c r="C451" i="10"/>
  <c r="E477" i="10"/>
  <c r="E601" i="10"/>
  <c r="E604" i="10" s="1"/>
  <c r="C603" i="10"/>
  <c r="D630" i="10"/>
  <c r="D834" i="10"/>
  <c r="C961" i="10"/>
  <c r="C964" i="10" s="1"/>
  <c r="C963" i="10"/>
  <c r="C987" i="10"/>
  <c r="C990" i="10" s="1"/>
  <c r="C989" i="10"/>
  <c r="D707" i="10"/>
  <c r="E733" i="10"/>
  <c r="C809" i="10"/>
  <c r="E859" i="10"/>
  <c r="C1041" i="10"/>
  <c r="E1068" i="10"/>
  <c r="D1094" i="10"/>
  <c r="E707" i="10"/>
  <c r="D809" i="10"/>
  <c r="D1042" i="10"/>
  <c r="C411" i="15"/>
  <c r="C409" i="15"/>
  <c r="C412" i="15" s="1"/>
  <c r="D409" i="15"/>
  <c r="D411" i="15"/>
  <c r="E409" i="15"/>
  <c r="D375" i="10" l="1"/>
  <c r="C682" i="10"/>
  <c r="C273" i="10"/>
  <c r="E424" i="10"/>
  <c r="E412" i="15"/>
  <c r="D1172" i="10"/>
  <c r="C272" i="10"/>
  <c r="E1172" i="10"/>
  <c r="D1067" i="10"/>
  <c r="D682" i="10"/>
  <c r="E297" i="10"/>
  <c r="D1146" i="10"/>
  <c r="E527" i="10"/>
  <c r="D295" i="10"/>
  <c r="E298" i="10" s="1"/>
  <c r="C1065" i="10"/>
  <c r="D1068" i="10" s="1"/>
  <c r="E579" i="10"/>
  <c r="C217" i="10"/>
  <c r="C425" i="10"/>
  <c r="E1120" i="10"/>
  <c r="C476" i="10"/>
  <c r="C218" i="10"/>
  <c r="E1171" i="10"/>
  <c r="E784" i="10"/>
  <c r="E1199" i="10" s="1"/>
  <c r="E1196" i="10"/>
  <c r="C759" i="10"/>
  <c r="E759" i="10"/>
  <c r="E682" i="10"/>
  <c r="E1205" i="10"/>
  <c r="D412" i="15"/>
  <c r="E1146" i="10"/>
  <c r="E324" i="10"/>
  <c r="D1013" i="10"/>
  <c r="D1016" i="10" s="1"/>
  <c r="D1015" i="10"/>
  <c r="C835" i="10"/>
  <c r="D835" i="10"/>
  <c r="D218" i="10"/>
  <c r="D886" i="10"/>
  <c r="C886" i="10"/>
  <c r="D273" i="10"/>
  <c r="D656" i="10"/>
  <c r="D912" i="10"/>
  <c r="D191" i="10"/>
  <c r="D189" i="10"/>
  <c r="D192" i="10" s="1"/>
  <c r="E191" i="10"/>
  <c r="D990" i="10"/>
  <c r="E349" i="10"/>
  <c r="D425" i="10"/>
  <c r="D938" i="10"/>
  <c r="E938" i="10"/>
  <c r="E860" i="10"/>
  <c r="D349" i="10"/>
  <c r="D244" i="10"/>
  <c r="D964" i="10"/>
  <c r="E218" i="10"/>
  <c r="D298" i="10" l="1"/>
  <c r="C1068" i="10"/>
  <c r="E1016" i="10"/>
  <c r="E192" i="10"/>
  <c r="C318" i="15" l="1"/>
  <c r="C266" i="15"/>
  <c r="C240" i="15"/>
  <c r="C214" i="15"/>
  <c r="C201" i="15"/>
  <c r="C202" i="15" s="1"/>
  <c r="C188" i="15"/>
  <c r="C162" i="15"/>
  <c r="C119" i="15"/>
  <c r="C122" i="15"/>
  <c r="C46" i="15"/>
  <c r="C381" i="13" l="1"/>
  <c r="C344" i="13" l="1"/>
  <c r="C52" i="9" l="1"/>
  <c r="C259" i="9" s="1"/>
  <c r="B52" i="9"/>
  <c r="C179" i="9"/>
  <c r="C180" i="9" s="1"/>
  <c r="C206" i="9"/>
  <c r="D206" i="9"/>
  <c r="E206" i="9"/>
  <c r="B212" i="9"/>
  <c r="C212" i="9"/>
  <c r="D212" i="9"/>
  <c r="E212" i="9"/>
  <c r="B217" i="9"/>
  <c r="B222" i="9" s="1"/>
  <c r="B204" i="9" s="1"/>
  <c r="B205" i="9" s="1"/>
  <c r="C217" i="9"/>
  <c r="C222" i="9" s="1"/>
  <c r="C204" i="9" s="1"/>
  <c r="D217" i="9"/>
  <c r="E217" i="9"/>
  <c r="E222" i="9" l="1"/>
  <c r="E204" i="9" s="1"/>
  <c r="E205" i="9" s="1"/>
  <c r="D222" i="9"/>
  <c r="D204" i="9" s="1"/>
  <c r="D207" i="9" s="1"/>
  <c r="D205" i="9"/>
  <c r="C205" i="9"/>
  <c r="C208" i="9" s="1"/>
  <c r="C207" i="9"/>
  <c r="C37" i="15"/>
  <c r="D37" i="15"/>
  <c r="E37" i="15"/>
  <c r="B43" i="15"/>
  <c r="C43" i="15"/>
  <c r="D43" i="15"/>
  <c r="E43" i="15"/>
  <c r="B46" i="15"/>
  <c r="B64" i="15" s="1"/>
  <c r="D46" i="15"/>
  <c r="E46" i="15"/>
  <c r="E49" i="15"/>
  <c r="D61" i="15"/>
  <c r="E61" i="15" s="1"/>
  <c r="C74" i="15"/>
  <c r="D74" i="15"/>
  <c r="E74" i="15"/>
  <c r="B80" i="15"/>
  <c r="C80" i="15"/>
  <c r="D80" i="15"/>
  <c r="E80" i="15"/>
  <c r="B83" i="15"/>
  <c r="C83" i="15"/>
  <c r="D83" i="15"/>
  <c r="E83" i="15"/>
  <c r="B86" i="15"/>
  <c r="C86" i="15"/>
  <c r="D86" i="15"/>
  <c r="E86" i="15"/>
  <c r="D98" i="15"/>
  <c r="E98" i="15" s="1"/>
  <c r="B101" i="15"/>
  <c r="B72" i="15" s="1"/>
  <c r="B73" i="15" s="1"/>
  <c r="C110" i="15"/>
  <c r="D110" i="15"/>
  <c r="E110" i="15"/>
  <c r="E116" i="15"/>
  <c r="B119" i="15"/>
  <c r="D119" i="15"/>
  <c r="E119" i="15"/>
  <c r="B122" i="15"/>
  <c r="D122" i="15"/>
  <c r="E122" i="15"/>
  <c r="C137" i="15"/>
  <c r="B150" i="15"/>
  <c r="D150" i="15"/>
  <c r="E150" i="15"/>
  <c r="C151" i="15"/>
  <c r="D151" i="15"/>
  <c r="E151" i="15"/>
  <c r="E152" i="15"/>
  <c r="B157" i="15"/>
  <c r="C157" i="15"/>
  <c r="C167" i="15" s="1"/>
  <c r="C149" i="15" s="1"/>
  <c r="C150" i="15" s="1"/>
  <c r="C153" i="15" s="1"/>
  <c r="D157" i="15"/>
  <c r="E157" i="15"/>
  <c r="D162" i="15"/>
  <c r="E162" i="15"/>
  <c r="B176" i="15"/>
  <c r="E176" i="15"/>
  <c r="C177" i="15"/>
  <c r="D177" i="15"/>
  <c r="E177" i="15"/>
  <c r="B183" i="15"/>
  <c r="C183" i="15"/>
  <c r="C193" i="15" s="1"/>
  <c r="C175" i="15" s="1"/>
  <c r="D183" i="15"/>
  <c r="E183" i="15"/>
  <c r="B188" i="15"/>
  <c r="D188" i="15"/>
  <c r="E188" i="15"/>
  <c r="B201" i="15"/>
  <c r="B202" i="15" s="1"/>
  <c r="C203" i="15"/>
  <c r="D203" i="15"/>
  <c r="E203" i="15"/>
  <c r="B209" i="15"/>
  <c r="C209" i="15"/>
  <c r="C219" i="15" s="1"/>
  <c r="D209" i="15"/>
  <c r="E209" i="15"/>
  <c r="D201" i="15"/>
  <c r="E201" i="15"/>
  <c r="E228" i="15"/>
  <c r="C229" i="15"/>
  <c r="D229" i="15"/>
  <c r="E229" i="15"/>
  <c r="B235" i="15"/>
  <c r="C235" i="15"/>
  <c r="C245" i="15" s="1"/>
  <c r="C227" i="15" s="1"/>
  <c r="D235" i="15"/>
  <c r="E235" i="15"/>
  <c r="B240" i="15"/>
  <c r="D240" i="15"/>
  <c r="E240" i="15"/>
  <c r="C255" i="15"/>
  <c r="D255" i="15"/>
  <c r="E255" i="15"/>
  <c r="B261" i="15"/>
  <c r="C261" i="15"/>
  <c r="C271" i="15" s="1"/>
  <c r="C253" i="15" s="1"/>
  <c r="D261" i="15"/>
  <c r="E261" i="15"/>
  <c r="B266" i="15"/>
  <c r="D266" i="15"/>
  <c r="E266" i="15"/>
  <c r="E271" i="15" s="1"/>
  <c r="E253" i="15" s="1"/>
  <c r="E254" i="15" s="1"/>
  <c r="C281" i="15"/>
  <c r="D281" i="15"/>
  <c r="E281" i="15"/>
  <c r="B287" i="15"/>
  <c r="C287" i="15"/>
  <c r="D287" i="15"/>
  <c r="E287" i="15"/>
  <c r="C292" i="15"/>
  <c r="D292" i="15"/>
  <c r="E292" i="15"/>
  <c r="C307" i="15"/>
  <c r="D307" i="15"/>
  <c r="E307" i="15"/>
  <c r="B313" i="15"/>
  <c r="C313" i="15"/>
  <c r="C323" i="15" s="1"/>
  <c r="C305" i="15" s="1"/>
  <c r="C306" i="15" s="1"/>
  <c r="D313" i="15"/>
  <c r="E313" i="15"/>
  <c r="B318" i="15"/>
  <c r="D318" i="15"/>
  <c r="E318" i="15"/>
  <c r="C333" i="15"/>
  <c r="D333" i="15"/>
  <c r="E333" i="15"/>
  <c r="B339" i="15"/>
  <c r="C339" i="15"/>
  <c r="D339" i="15"/>
  <c r="E339" i="15"/>
  <c r="B344" i="15"/>
  <c r="C344" i="15"/>
  <c r="C349" i="15" s="1"/>
  <c r="C331" i="15" s="1"/>
  <c r="D344" i="15"/>
  <c r="E344" i="15"/>
  <c r="B349" i="15"/>
  <c r="B331" i="15" s="1"/>
  <c r="B332" i="15" s="1"/>
  <c r="C359" i="15"/>
  <c r="D359" i="15"/>
  <c r="E359" i="15"/>
  <c r="B365" i="15"/>
  <c r="C365" i="15"/>
  <c r="D365" i="15"/>
  <c r="E365" i="15"/>
  <c r="B370" i="15"/>
  <c r="C370" i="15"/>
  <c r="C375" i="15" s="1"/>
  <c r="C357" i="15" s="1"/>
  <c r="D370" i="15"/>
  <c r="E370" i="15"/>
  <c r="B375" i="15"/>
  <c r="B357" i="15" s="1"/>
  <c r="B358" i="15" s="1"/>
  <c r="C385" i="15"/>
  <c r="D385" i="15"/>
  <c r="E385" i="15"/>
  <c r="B391" i="15"/>
  <c r="C391" i="15"/>
  <c r="D391" i="15"/>
  <c r="E391" i="15"/>
  <c r="B396" i="15"/>
  <c r="B401" i="15" s="1"/>
  <c r="B383" i="15" s="1"/>
  <c r="B384" i="15" s="1"/>
  <c r="C396" i="15"/>
  <c r="D396" i="15"/>
  <c r="E396" i="15"/>
  <c r="E401" i="15" s="1"/>
  <c r="E383" i="15" s="1"/>
  <c r="E384" i="15" s="1"/>
  <c r="C435" i="15"/>
  <c r="D435" i="15"/>
  <c r="E435" i="15"/>
  <c r="B441" i="15"/>
  <c r="C441" i="15"/>
  <c r="D441" i="15"/>
  <c r="E441" i="15"/>
  <c r="B446" i="15"/>
  <c r="C446" i="15"/>
  <c r="C451" i="15" s="1"/>
  <c r="C433" i="15" s="1"/>
  <c r="D446" i="15"/>
  <c r="E446" i="15"/>
  <c r="E451" i="15" s="1"/>
  <c r="E433" i="15" s="1"/>
  <c r="C461" i="15"/>
  <c r="D461" i="15"/>
  <c r="E461" i="15"/>
  <c r="B467" i="15"/>
  <c r="C467" i="15"/>
  <c r="D467" i="15"/>
  <c r="E467" i="15"/>
  <c r="B472" i="15"/>
  <c r="C472" i="15"/>
  <c r="C477" i="15" s="1"/>
  <c r="C459" i="15" s="1"/>
  <c r="C460" i="15" s="1"/>
  <c r="D472" i="15"/>
  <c r="E472" i="15"/>
  <c r="C487" i="15"/>
  <c r="D487" i="15"/>
  <c r="E487" i="15"/>
  <c r="B493" i="15"/>
  <c r="C493" i="15"/>
  <c r="D493" i="15"/>
  <c r="E493" i="15"/>
  <c r="B498" i="15"/>
  <c r="B503" i="15" s="1"/>
  <c r="B485" i="15" s="1"/>
  <c r="B486" i="15" s="1"/>
  <c r="C498" i="15"/>
  <c r="C503" i="15" s="1"/>
  <c r="C485" i="15" s="1"/>
  <c r="D498" i="15"/>
  <c r="E498" i="15"/>
  <c r="C513" i="15"/>
  <c r="D513" i="15"/>
  <c r="E513" i="15"/>
  <c r="B519" i="15"/>
  <c r="C519" i="15"/>
  <c r="D519" i="15"/>
  <c r="E519" i="15"/>
  <c r="B524" i="15"/>
  <c r="B529" i="15" s="1"/>
  <c r="B511" i="15" s="1"/>
  <c r="B512" i="15" s="1"/>
  <c r="C524" i="15"/>
  <c r="D524" i="15"/>
  <c r="E524" i="15"/>
  <c r="B533" i="15"/>
  <c r="B539" i="15"/>
  <c r="C539" i="15"/>
  <c r="B551" i="15"/>
  <c r="C551" i="15"/>
  <c r="D551" i="15"/>
  <c r="B560" i="15"/>
  <c r="B559" i="15" s="1"/>
  <c r="C560" i="15"/>
  <c r="D560" i="15"/>
  <c r="E560" i="15"/>
  <c r="D561" i="15"/>
  <c r="E561" i="15"/>
  <c r="D562" i="15"/>
  <c r="E562" i="15"/>
  <c r="D563" i="15"/>
  <c r="E563" i="15"/>
  <c r="C529" i="15" l="1"/>
  <c r="C511" i="15" s="1"/>
  <c r="D323" i="15"/>
  <c r="D305" i="15" s="1"/>
  <c r="D271" i="15"/>
  <c r="D253" i="15" s="1"/>
  <c r="D256" i="15" s="1"/>
  <c r="D167" i="15"/>
  <c r="D193" i="15"/>
  <c r="D175" i="15" s="1"/>
  <c r="D178" i="15" s="1"/>
  <c r="E207" i="9"/>
  <c r="D529" i="15"/>
  <c r="D511" i="15" s="1"/>
  <c r="D512" i="15" s="1"/>
  <c r="E375" i="15"/>
  <c r="E357" i="15" s="1"/>
  <c r="E358" i="15" s="1"/>
  <c r="B193" i="15"/>
  <c r="D152" i="15"/>
  <c r="E503" i="15"/>
  <c r="E485" i="15" s="1"/>
  <c r="E486" i="15" s="1"/>
  <c r="E349" i="15"/>
  <c r="E331" i="15" s="1"/>
  <c r="E332" i="15" s="1"/>
  <c r="D375" i="15"/>
  <c r="D357" i="15" s="1"/>
  <c r="D360" i="15" s="1"/>
  <c r="B477" i="15"/>
  <c r="B459" i="15" s="1"/>
  <c r="B460" i="15" s="1"/>
  <c r="B451" i="15"/>
  <c r="B433" i="15" s="1"/>
  <c r="B434" i="15" s="1"/>
  <c r="E297" i="15"/>
  <c r="E279" i="15" s="1"/>
  <c r="E280" i="15" s="1"/>
  <c r="D297" i="15"/>
  <c r="D279" i="15" s="1"/>
  <c r="D280" i="15" s="1"/>
  <c r="E245" i="15"/>
  <c r="D245" i="15"/>
  <c r="D227" i="15" s="1"/>
  <c r="D230" i="15" s="1"/>
  <c r="C176" i="15"/>
  <c r="C179" i="15" s="1"/>
  <c r="E529" i="15"/>
  <c r="E511" i="15" s="1"/>
  <c r="E512" i="15" s="1"/>
  <c r="C178" i="15"/>
  <c r="C152" i="15"/>
  <c r="E477" i="15"/>
  <c r="E459" i="15" s="1"/>
  <c r="E460" i="15" s="1"/>
  <c r="E323" i="15"/>
  <c r="E305" i="15" s="1"/>
  <c r="E308" i="15" s="1"/>
  <c r="B137" i="15"/>
  <c r="E101" i="15"/>
  <c r="E72" i="15" s="1"/>
  <c r="B108" i="15"/>
  <c r="B109" i="15" s="1"/>
  <c r="D503" i="15"/>
  <c r="D349" i="15"/>
  <c r="D331" i="15" s="1"/>
  <c r="D477" i="15"/>
  <c r="D459" i="15" s="1"/>
  <c r="D462" i="15" s="1"/>
  <c r="C297" i="15"/>
  <c r="C279" i="15" s="1"/>
  <c r="C282" i="15" s="1"/>
  <c r="B271" i="15"/>
  <c r="B253" i="15" s="1"/>
  <c r="B254" i="15" s="1"/>
  <c r="B245" i="15"/>
  <c r="B227" i="15" s="1"/>
  <c r="B228" i="15" s="1"/>
  <c r="E193" i="15"/>
  <c r="E167" i="15"/>
  <c r="C108" i="15"/>
  <c r="D533" i="15"/>
  <c r="D451" i="15"/>
  <c r="D433" i="15" s="1"/>
  <c r="D434" i="15" s="1"/>
  <c r="D401" i="15"/>
  <c r="D383" i="15" s="1"/>
  <c r="D384" i="15" s="1"/>
  <c r="E387" i="15" s="1"/>
  <c r="B323" i="15"/>
  <c r="B305" i="15" s="1"/>
  <c r="B306" i="15" s="1"/>
  <c r="C309" i="15" s="1"/>
  <c r="E137" i="15"/>
  <c r="D137" i="15"/>
  <c r="D101" i="15"/>
  <c r="D72" i="15" s="1"/>
  <c r="E536" i="15"/>
  <c r="E533" i="15"/>
  <c r="D153" i="15"/>
  <c r="B536" i="15"/>
  <c r="E539" i="15"/>
  <c r="D64" i="15"/>
  <c r="D536" i="15"/>
  <c r="D539" i="15"/>
  <c r="C463" i="15"/>
  <c r="C401" i="15"/>
  <c r="C383" i="15" s="1"/>
  <c r="C434" i="15"/>
  <c r="B548" i="15"/>
  <c r="B545" i="15"/>
  <c r="B542" i="15"/>
  <c r="E548" i="15"/>
  <c r="E545" i="15"/>
  <c r="E542" i="15"/>
  <c r="D548" i="15"/>
  <c r="D545" i="15"/>
  <c r="D542" i="15"/>
  <c r="C548" i="15"/>
  <c r="C545" i="15"/>
  <c r="C542" i="15"/>
  <c r="C462" i="15"/>
  <c r="C559" i="15"/>
  <c r="E559" i="15"/>
  <c r="D559" i="15"/>
  <c r="C536" i="15"/>
  <c r="C533" i="15"/>
  <c r="C101" i="15"/>
  <c r="C72" i="15" s="1"/>
  <c r="C75" i="15" s="1"/>
  <c r="C64" i="15"/>
  <c r="C35" i="15" s="1"/>
  <c r="D208" i="9"/>
  <c r="E208" i="9"/>
  <c r="D254" i="15"/>
  <c r="E202" i="15"/>
  <c r="E204" i="15"/>
  <c r="B35" i="15"/>
  <c r="B36" i="15" s="1"/>
  <c r="B531" i="15"/>
  <c r="C488" i="15"/>
  <c r="C486" i="15"/>
  <c r="C489" i="15" s="1"/>
  <c r="E434" i="15"/>
  <c r="C360" i="15"/>
  <c r="C358" i="15"/>
  <c r="C361" i="15" s="1"/>
  <c r="C254" i="15"/>
  <c r="E230" i="15"/>
  <c r="D228" i="15"/>
  <c r="D204" i="15"/>
  <c r="D202" i="15"/>
  <c r="E73" i="15"/>
  <c r="E64" i="15"/>
  <c r="E551" i="15"/>
  <c r="C512" i="15"/>
  <c r="C515" i="15" s="1"/>
  <c r="C514" i="15"/>
  <c r="C334" i="15"/>
  <c r="C332" i="15"/>
  <c r="C335" i="15" s="1"/>
  <c r="D308" i="15"/>
  <c r="D306" i="15"/>
  <c r="D309" i="15" s="1"/>
  <c r="E257" i="15"/>
  <c r="C228" i="15"/>
  <c r="C204" i="15"/>
  <c r="C205" i="15"/>
  <c r="C138" i="15"/>
  <c r="E256" i="15"/>
  <c r="D514" i="15"/>
  <c r="E153" i="15"/>
  <c r="E437" i="15" l="1"/>
  <c r="B65" i="15"/>
  <c r="C280" i="15"/>
  <c r="C283" i="15" s="1"/>
  <c r="D386" i="15"/>
  <c r="D460" i="15"/>
  <c r="D463" i="15" s="1"/>
  <c r="C436" i="15"/>
  <c r="E436" i="15"/>
  <c r="D437" i="15"/>
  <c r="B138" i="15"/>
  <c r="C111" i="15"/>
  <c r="D485" i="15"/>
  <c r="E488" i="15" s="1"/>
  <c r="E360" i="15"/>
  <c r="E282" i="15"/>
  <c r="E462" i="15"/>
  <c r="E306" i="15"/>
  <c r="E309" i="15" s="1"/>
  <c r="E386" i="15"/>
  <c r="D358" i="15"/>
  <c r="E361" i="15" s="1"/>
  <c r="D436" i="15"/>
  <c r="E334" i="15"/>
  <c r="D176" i="15"/>
  <c r="E178" i="15"/>
  <c r="E515" i="15"/>
  <c r="E283" i="15"/>
  <c r="B532" i="15"/>
  <c r="C65" i="15"/>
  <c r="C531" i="15"/>
  <c r="C532" i="15"/>
  <c r="C109" i="15"/>
  <c r="C112" i="15" s="1"/>
  <c r="C257" i="15"/>
  <c r="E514" i="15"/>
  <c r="D108" i="15"/>
  <c r="D532" i="15"/>
  <c r="D282" i="15"/>
  <c r="C256" i="15"/>
  <c r="E532" i="15"/>
  <c r="E75" i="15"/>
  <c r="D332" i="15"/>
  <c r="E335" i="15" s="1"/>
  <c r="C230" i="15"/>
  <c r="C308" i="15"/>
  <c r="D334" i="15"/>
  <c r="C231" i="15"/>
  <c r="C73" i="15"/>
  <c r="C76" i="15" s="1"/>
  <c r="C386" i="15"/>
  <c r="E108" i="15"/>
  <c r="D35" i="15"/>
  <c r="C384" i="15"/>
  <c r="C387" i="15" s="1"/>
  <c r="D283" i="15"/>
  <c r="C437" i="15"/>
  <c r="D205" i="15"/>
  <c r="E205" i="15"/>
  <c r="E463" i="15"/>
  <c r="D231" i="15"/>
  <c r="E231" i="15"/>
  <c r="C36" i="15"/>
  <c r="C39" i="15" s="1"/>
  <c r="C38" i="15"/>
  <c r="D73" i="15"/>
  <c r="D76" i="15" s="1"/>
  <c r="D75" i="15"/>
  <c r="E35" i="15"/>
  <c r="D257" i="15"/>
  <c r="D515" i="15"/>
  <c r="C564" i="15" l="1"/>
  <c r="D387" i="15"/>
  <c r="D361" i="15"/>
  <c r="D488" i="15"/>
  <c r="D486" i="15"/>
  <c r="E489" i="15" s="1"/>
  <c r="E179" i="15"/>
  <c r="D179" i="15"/>
  <c r="D335" i="15"/>
  <c r="D111" i="15"/>
  <c r="D109" i="15"/>
  <c r="D112" i="15" s="1"/>
  <c r="E531" i="15"/>
  <c r="D138" i="15"/>
  <c r="D65" i="15"/>
  <c r="D531" i="15"/>
  <c r="E109" i="15"/>
  <c r="E112" i="15" s="1"/>
  <c r="E138" i="15"/>
  <c r="E111" i="15"/>
  <c r="D36" i="15"/>
  <c r="D39" i="15" s="1"/>
  <c r="D38" i="15"/>
  <c r="E76" i="15"/>
  <c r="E38" i="15"/>
  <c r="E36" i="15"/>
  <c r="E65" i="15"/>
  <c r="D489" i="15" l="1"/>
  <c r="E39" i="15"/>
  <c r="E243" i="9"/>
  <c r="D243" i="9"/>
  <c r="C243" i="9"/>
  <c r="B243" i="9"/>
  <c r="E238" i="9"/>
  <c r="D238" i="9"/>
  <c r="D248" i="9" s="1"/>
  <c r="D230" i="9" s="1"/>
  <c r="C238" i="9"/>
  <c r="C248" i="9" s="1"/>
  <c r="C230" i="9" s="1"/>
  <c r="B238" i="9"/>
  <c r="B248" i="9" s="1"/>
  <c r="B230" i="9" s="1"/>
  <c r="B231" i="9" s="1"/>
  <c r="E232" i="9"/>
  <c r="D232" i="9"/>
  <c r="C232" i="9"/>
  <c r="E192" i="9"/>
  <c r="D192" i="9"/>
  <c r="C192" i="9"/>
  <c r="B192" i="9"/>
  <c r="E187" i="9"/>
  <c r="E197" i="9" s="1"/>
  <c r="D187" i="9"/>
  <c r="C187" i="9"/>
  <c r="C197" i="9" s="1"/>
  <c r="B187" i="9"/>
  <c r="B197" i="9" s="1"/>
  <c r="E182" i="9"/>
  <c r="E181" i="9"/>
  <c r="D181" i="9"/>
  <c r="C181" i="9"/>
  <c r="E180" i="9"/>
  <c r="D180" i="9"/>
  <c r="B180" i="9"/>
  <c r="C182" i="9"/>
  <c r="E166" i="9"/>
  <c r="D166" i="9"/>
  <c r="C166" i="9"/>
  <c r="B166" i="9"/>
  <c r="E161" i="9"/>
  <c r="D161" i="9"/>
  <c r="C161" i="9"/>
  <c r="C171" i="9" s="1"/>
  <c r="B161" i="9"/>
  <c r="B171" i="9" s="1"/>
  <c r="E155" i="9"/>
  <c r="D155" i="9"/>
  <c r="C155" i="9"/>
  <c r="E153" i="9"/>
  <c r="E154" i="9" s="1"/>
  <c r="D153" i="9"/>
  <c r="C153" i="9"/>
  <c r="C156" i="9" s="1"/>
  <c r="E248" i="9" l="1"/>
  <c r="E230" i="9" s="1"/>
  <c r="D279" i="9"/>
  <c r="D197" i="9"/>
  <c r="E171" i="9"/>
  <c r="D171" i="9"/>
  <c r="D156" i="9"/>
  <c r="B279" i="9"/>
  <c r="C279" i="9"/>
  <c r="C278" i="9" s="1"/>
  <c r="E279" i="9"/>
  <c r="C183" i="9"/>
  <c r="E183" i="9"/>
  <c r="D154" i="9"/>
  <c r="E157" i="9" s="1"/>
  <c r="D182" i="9"/>
  <c r="C233" i="9"/>
  <c r="C231" i="9"/>
  <c r="C234" i="9" s="1"/>
  <c r="D233" i="9"/>
  <c r="D231" i="9"/>
  <c r="E231" i="9"/>
  <c r="E233" i="9"/>
  <c r="C154" i="9"/>
  <c r="E156" i="9"/>
  <c r="D183" i="9"/>
  <c r="C157" i="9" l="1"/>
  <c r="E234" i="9"/>
  <c r="D234" i="9"/>
  <c r="D157" i="9"/>
  <c r="B404" i="13" l="1"/>
  <c r="C404" i="13" l="1"/>
  <c r="E399" i="13"/>
  <c r="D399" i="13"/>
  <c r="C399" i="13"/>
  <c r="B399" i="13"/>
  <c r="E393" i="13"/>
  <c r="C393" i="13"/>
  <c r="B393" i="13"/>
  <c r="D393" i="13"/>
  <c r="B390" i="13"/>
  <c r="B387" i="13"/>
  <c r="E387" i="13"/>
  <c r="D387" i="13"/>
  <c r="C387" i="13"/>
  <c r="E384" i="13"/>
  <c r="D384" i="13"/>
  <c r="C384" i="13"/>
  <c r="B384" i="13"/>
  <c r="E381" i="13"/>
  <c r="D381" i="13"/>
  <c r="E378" i="13"/>
  <c r="D378" i="13"/>
  <c r="C378" i="13"/>
  <c r="B378" i="13"/>
  <c r="E369" i="13"/>
  <c r="D369" i="13"/>
  <c r="C369" i="13"/>
  <c r="B369" i="13"/>
  <c r="E364" i="13"/>
  <c r="D364" i="13"/>
  <c r="D374" i="13" s="1"/>
  <c r="C364" i="13"/>
  <c r="B364" i="13"/>
  <c r="B374" i="13" s="1"/>
  <c r="E358" i="13"/>
  <c r="D358" i="13"/>
  <c r="C358" i="13"/>
  <c r="D357" i="13"/>
  <c r="B357" i="13"/>
  <c r="E344" i="13"/>
  <c r="D344" i="13"/>
  <c r="B344" i="13"/>
  <c r="E339" i="13"/>
  <c r="D339" i="13"/>
  <c r="C339" i="13"/>
  <c r="C349" i="13" s="1"/>
  <c r="B339" i="13"/>
  <c r="D334" i="13"/>
  <c r="C334" i="13"/>
  <c r="E333" i="13"/>
  <c r="D333" i="13"/>
  <c r="C333" i="13"/>
  <c r="D332" i="13"/>
  <c r="C332" i="13"/>
  <c r="B332" i="13"/>
  <c r="E319" i="13"/>
  <c r="D319" i="13"/>
  <c r="C319" i="13"/>
  <c r="B319" i="13"/>
  <c r="E314" i="13"/>
  <c r="E324" i="13" s="1"/>
  <c r="E306" i="13" s="1"/>
  <c r="D314" i="13"/>
  <c r="D324" i="13" s="1"/>
  <c r="C314" i="13"/>
  <c r="C324" i="13" s="1"/>
  <c r="B314" i="13"/>
  <c r="D309" i="13"/>
  <c r="C309" i="13"/>
  <c r="E308" i="13"/>
  <c r="D308" i="13"/>
  <c r="C308" i="13"/>
  <c r="D307" i="13"/>
  <c r="C307" i="13"/>
  <c r="B307" i="13"/>
  <c r="E294" i="13"/>
  <c r="D294" i="13"/>
  <c r="C294" i="13"/>
  <c r="B294" i="13"/>
  <c r="B299" i="13" s="1"/>
  <c r="E289" i="13"/>
  <c r="E299" i="13" s="1"/>
  <c r="E281" i="13" s="1"/>
  <c r="D289" i="13"/>
  <c r="D299" i="13" s="1"/>
  <c r="D281" i="13" s="1"/>
  <c r="C289" i="13"/>
  <c r="C299" i="13" s="1"/>
  <c r="C284" i="13"/>
  <c r="E283" i="13"/>
  <c r="D283" i="13"/>
  <c r="C283" i="13"/>
  <c r="C282" i="13"/>
  <c r="B282" i="13"/>
  <c r="E268" i="13"/>
  <c r="E205" i="13" s="1"/>
  <c r="E208" i="13" s="1"/>
  <c r="D268" i="13"/>
  <c r="C268" i="13"/>
  <c r="B268" i="13"/>
  <c r="E263" i="13"/>
  <c r="D263" i="13"/>
  <c r="D273" i="13" s="1"/>
  <c r="D255" i="13" s="1"/>
  <c r="C263" i="13"/>
  <c r="C273" i="13" s="1"/>
  <c r="B263" i="13"/>
  <c r="C258" i="13"/>
  <c r="E257" i="13"/>
  <c r="D257" i="13"/>
  <c r="C257" i="13"/>
  <c r="C256" i="13"/>
  <c r="B256" i="13"/>
  <c r="E243" i="13"/>
  <c r="D243" i="13"/>
  <c r="C243" i="13"/>
  <c r="B243" i="13"/>
  <c r="E238" i="13"/>
  <c r="E248" i="13" s="1"/>
  <c r="D238" i="13"/>
  <c r="C238" i="13"/>
  <c r="C248" i="13" s="1"/>
  <c r="B238" i="13"/>
  <c r="B248" i="13" s="1"/>
  <c r="E233" i="13"/>
  <c r="D233" i="13"/>
  <c r="C233" i="13"/>
  <c r="E232" i="13"/>
  <c r="D232" i="13"/>
  <c r="C232" i="13"/>
  <c r="E231" i="13"/>
  <c r="D231" i="13"/>
  <c r="C231" i="13"/>
  <c r="B231" i="13"/>
  <c r="E218" i="13"/>
  <c r="D218" i="13"/>
  <c r="C218" i="13"/>
  <c r="B218" i="13"/>
  <c r="E213" i="13"/>
  <c r="E223" i="13" s="1"/>
  <c r="D213" i="13"/>
  <c r="D223" i="13" s="1"/>
  <c r="C213" i="13"/>
  <c r="C223" i="13" s="1"/>
  <c r="B213" i="13"/>
  <c r="B223" i="13" s="1"/>
  <c r="D208" i="13"/>
  <c r="C208" i="13"/>
  <c r="E207" i="13"/>
  <c r="D207" i="13"/>
  <c r="C207" i="13"/>
  <c r="D206" i="13"/>
  <c r="C206" i="13"/>
  <c r="B206" i="13"/>
  <c r="E191" i="13"/>
  <c r="E178" i="13" s="1"/>
  <c r="E181" i="13" s="1"/>
  <c r="D191" i="13"/>
  <c r="D178" i="13" s="1"/>
  <c r="B191" i="13"/>
  <c r="E186" i="13"/>
  <c r="D186" i="13"/>
  <c r="C186" i="13"/>
  <c r="C196" i="13" s="1"/>
  <c r="C178" i="13" s="1"/>
  <c r="C179" i="13" s="1"/>
  <c r="B186" i="13"/>
  <c r="E180" i="13"/>
  <c r="D180" i="13"/>
  <c r="C180" i="13"/>
  <c r="D179" i="13"/>
  <c r="E163" i="13"/>
  <c r="D163" i="13"/>
  <c r="C163" i="13"/>
  <c r="B163" i="13"/>
  <c r="E158" i="13"/>
  <c r="E168" i="13" s="1"/>
  <c r="E150" i="13" s="1"/>
  <c r="E151" i="13" s="1"/>
  <c r="D158" i="13"/>
  <c r="D168" i="13" s="1"/>
  <c r="D150" i="13" s="1"/>
  <c r="D151" i="13" s="1"/>
  <c r="C158" i="13"/>
  <c r="B158" i="13"/>
  <c r="B168" i="13" s="1"/>
  <c r="E152" i="13"/>
  <c r="D152" i="13"/>
  <c r="C152" i="13"/>
  <c r="B151" i="13"/>
  <c r="C139" i="13"/>
  <c r="C110" i="13" s="1"/>
  <c r="E112" i="13"/>
  <c r="D112" i="13"/>
  <c r="C112" i="13"/>
  <c r="D63" i="13"/>
  <c r="D396" i="13" s="1"/>
  <c r="E57" i="13"/>
  <c r="D57" i="13"/>
  <c r="E51" i="13"/>
  <c r="D51" i="13"/>
  <c r="C51" i="13"/>
  <c r="B51" i="13"/>
  <c r="E48" i="13"/>
  <c r="D48" i="13"/>
  <c r="C48" i="13"/>
  <c r="B48" i="13"/>
  <c r="E45" i="13"/>
  <c r="D45" i="13"/>
  <c r="C45" i="13"/>
  <c r="B45" i="13"/>
  <c r="E39" i="13"/>
  <c r="D39" i="13"/>
  <c r="C39" i="13"/>
  <c r="B349" i="13" l="1"/>
  <c r="E179" i="13"/>
  <c r="B196" i="13"/>
  <c r="B178" i="13" s="1"/>
  <c r="C181" i="13" s="1"/>
  <c r="C66" i="13"/>
  <c r="B273" i="13"/>
  <c r="D248" i="13"/>
  <c r="D196" i="13"/>
  <c r="D349" i="13"/>
  <c r="B381" i="13"/>
  <c r="E196" i="13"/>
  <c r="E349" i="13"/>
  <c r="E331" i="13" s="1"/>
  <c r="E332" i="13" s="1"/>
  <c r="E335" i="13" s="1"/>
  <c r="C168" i="13"/>
  <c r="C150" i="13" s="1"/>
  <c r="C151" i="13" s="1"/>
  <c r="C154" i="13" s="1"/>
  <c r="C374" i="13"/>
  <c r="E273" i="13"/>
  <c r="E255" i="13" s="1"/>
  <c r="E258" i="13" s="1"/>
  <c r="E153" i="13"/>
  <c r="E374" i="13"/>
  <c r="D390" i="13"/>
  <c r="C390" i="13"/>
  <c r="D209" i="13"/>
  <c r="C310" i="13"/>
  <c r="E390" i="13"/>
  <c r="D310" i="13"/>
  <c r="E139" i="13"/>
  <c r="E110" i="13" s="1"/>
  <c r="E111" i="13" s="1"/>
  <c r="B66" i="13"/>
  <c r="C234" i="13"/>
  <c r="D404" i="13"/>
  <c r="D139" i="13"/>
  <c r="D110" i="13" s="1"/>
  <c r="D111" i="13" s="1"/>
  <c r="C209" i="13"/>
  <c r="C259" i="13"/>
  <c r="C335" i="13"/>
  <c r="C111" i="13"/>
  <c r="B324" i="13"/>
  <c r="B139" i="13"/>
  <c r="B110" i="13" s="1"/>
  <c r="B111" i="13" s="1"/>
  <c r="E182" i="13"/>
  <c r="C285" i="13"/>
  <c r="E404" i="13"/>
  <c r="D258" i="13"/>
  <c r="D256" i="13"/>
  <c r="D259" i="13" s="1"/>
  <c r="E154" i="13"/>
  <c r="D182" i="13"/>
  <c r="D181" i="13"/>
  <c r="E206" i="13"/>
  <c r="E209" i="13" s="1"/>
  <c r="D282" i="13"/>
  <c r="D285" i="13" s="1"/>
  <c r="D284" i="13"/>
  <c r="E284" i="13"/>
  <c r="E282" i="13"/>
  <c r="D66" i="13"/>
  <c r="D234" i="13"/>
  <c r="E234" i="13"/>
  <c r="E307" i="13"/>
  <c r="E310" i="13" s="1"/>
  <c r="E309" i="13"/>
  <c r="D335" i="13"/>
  <c r="E63" i="13"/>
  <c r="E396" i="13" s="1"/>
  <c r="D154" i="13" l="1"/>
  <c r="D377" i="13"/>
  <c r="E334" i="13"/>
  <c r="C356" i="13"/>
  <c r="C359" i="13" s="1"/>
  <c r="C377" i="13"/>
  <c r="E356" i="13"/>
  <c r="E359" i="13" s="1"/>
  <c r="D153" i="13"/>
  <c r="C153" i="13"/>
  <c r="E113" i="13"/>
  <c r="E256" i="13"/>
  <c r="E259" i="13" s="1"/>
  <c r="E114" i="13"/>
  <c r="D113" i="13"/>
  <c r="B37" i="13"/>
  <c r="B376" i="13" s="1"/>
  <c r="B377" i="13"/>
  <c r="C113" i="13"/>
  <c r="C114" i="13"/>
  <c r="D114" i="13"/>
  <c r="E285" i="13"/>
  <c r="E66" i="13"/>
  <c r="E377" i="13" s="1"/>
  <c r="D37" i="13"/>
  <c r="D376" i="13" s="1"/>
  <c r="C37" i="13"/>
  <c r="B179" i="13"/>
  <c r="C182" i="13" s="1"/>
  <c r="E357" i="13" l="1"/>
  <c r="E360" i="13" s="1"/>
  <c r="D359" i="13"/>
  <c r="C376" i="13"/>
  <c r="C409" i="13" s="1"/>
  <c r="C357" i="13"/>
  <c r="C360" i="13" s="1"/>
  <c r="B67" i="13"/>
  <c r="D67" i="13"/>
  <c r="B38" i="13"/>
  <c r="B409" i="13"/>
  <c r="E37" i="13"/>
  <c r="E376" i="13" s="1"/>
  <c r="C40" i="13"/>
  <c r="C38" i="13"/>
  <c r="C67" i="13"/>
  <c r="D40" i="13"/>
  <c r="D409" i="13"/>
  <c r="D38" i="13"/>
  <c r="D41" i="13" s="1"/>
  <c r="D360" i="13" l="1"/>
  <c r="C41" i="13"/>
  <c r="E67" i="13"/>
  <c r="E409" i="13"/>
  <c r="E38" i="13"/>
  <c r="E41" i="13" s="1"/>
  <c r="E40" i="13"/>
  <c r="E167" i="10" l="1"/>
  <c r="D167" i="10"/>
  <c r="C167" i="10"/>
  <c r="B167" i="10"/>
  <c r="B162" i="10"/>
  <c r="E161" i="10"/>
  <c r="B159" i="10"/>
  <c r="B1194" i="10" s="1"/>
  <c r="B1193" i="10" s="1"/>
  <c r="E158" i="10"/>
  <c r="D158" i="10"/>
  <c r="C158" i="10"/>
  <c r="B158" i="10"/>
  <c r="B156" i="10"/>
  <c r="E155" i="10"/>
  <c r="D155" i="10"/>
  <c r="E149" i="10"/>
  <c r="D149" i="10"/>
  <c r="C149" i="10"/>
  <c r="E130" i="10"/>
  <c r="D130" i="10"/>
  <c r="C130" i="10"/>
  <c r="C1202" i="10" s="1"/>
  <c r="B130" i="10"/>
  <c r="E124" i="10"/>
  <c r="D124" i="10"/>
  <c r="C124" i="10"/>
  <c r="B124" i="10"/>
  <c r="E121" i="10"/>
  <c r="D121" i="10"/>
  <c r="C121" i="10"/>
  <c r="B121" i="10"/>
  <c r="E118" i="10"/>
  <c r="D118" i="10"/>
  <c r="B118" i="10"/>
  <c r="E112" i="10"/>
  <c r="D112" i="10"/>
  <c r="C112" i="10"/>
  <c r="E87" i="10"/>
  <c r="D87" i="10"/>
  <c r="B87" i="10"/>
  <c r="E84" i="10"/>
  <c r="D84" i="10"/>
  <c r="B84" i="10"/>
  <c r="E81" i="10"/>
  <c r="D81" i="10"/>
  <c r="C81" i="10"/>
  <c r="C1190" i="10" s="1"/>
  <c r="B81" i="10"/>
  <c r="E75" i="10"/>
  <c r="D75" i="10"/>
  <c r="C75" i="10"/>
  <c r="D62" i="10"/>
  <c r="E50" i="10"/>
  <c r="D50" i="10"/>
  <c r="C50" i="10"/>
  <c r="C1196" i="10" s="1"/>
  <c r="B50" i="10"/>
  <c r="E47" i="10"/>
  <c r="D47" i="10"/>
  <c r="C47" i="10"/>
  <c r="C1193" i="10" s="1"/>
  <c r="B47" i="10"/>
  <c r="E44" i="10"/>
  <c r="D44" i="10"/>
  <c r="C44" i="10"/>
  <c r="B44" i="10"/>
  <c r="E38" i="10"/>
  <c r="D38" i="10"/>
  <c r="C38" i="10"/>
  <c r="B37" i="10"/>
  <c r="B1191" i="10" l="1"/>
  <c r="B1190" i="10" s="1"/>
  <c r="B1197" i="10"/>
  <c r="B1196" i="10" s="1"/>
  <c r="D161" i="10"/>
  <c r="D176" i="10" s="1"/>
  <c r="D1196" i="10"/>
  <c r="B155" i="10"/>
  <c r="C139" i="10"/>
  <c r="C110" i="10" s="1"/>
  <c r="B161" i="10"/>
  <c r="C65" i="10"/>
  <c r="E102" i="10"/>
  <c r="E73" i="10" s="1"/>
  <c r="C102" i="10"/>
  <c r="C73" i="10" s="1"/>
  <c r="D139" i="10"/>
  <c r="D110" i="10" s="1"/>
  <c r="B65" i="10"/>
  <c r="B139" i="10"/>
  <c r="B110" i="10" s="1"/>
  <c r="B102" i="10"/>
  <c r="B73" i="10" s="1"/>
  <c r="C176" i="10"/>
  <c r="C1189" i="10" s="1"/>
  <c r="D102" i="10"/>
  <c r="D73" i="10" s="1"/>
  <c r="E139" i="10"/>
  <c r="E110" i="10" s="1"/>
  <c r="E176" i="10"/>
  <c r="D65" i="10"/>
  <c r="E62" i="10"/>
  <c r="D1189" i="10" l="1"/>
  <c r="B176" i="10"/>
  <c r="B1189" i="10" s="1"/>
  <c r="D147" i="10"/>
  <c r="D177" i="10" s="1"/>
  <c r="C147" i="10"/>
  <c r="C177" i="10" s="1"/>
  <c r="E147" i="10"/>
  <c r="E177" i="10" s="1"/>
  <c r="B111" i="10"/>
  <c r="C36" i="10"/>
  <c r="E140" i="10"/>
  <c r="D36" i="10"/>
  <c r="D1188" i="10" s="1"/>
  <c r="D1221" i="10" s="1"/>
  <c r="B66" i="10"/>
  <c r="B103" i="10"/>
  <c r="C74" i="10"/>
  <c r="C77" i="10" s="1"/>
  <c r="C76" i="10"/>
  <c r="B140" i="10"/>
  <c r="E111" i="10"/>
  <c r="E113" i="10"/>
  <c r="C103" i="10"/>
  <c r="D113" i="10"/>
  <c r="D111" i="10"/>
  <c r="C113" i="10"/>
  <c r="C111" i="10"/>
  <c r="C114" i="10" s="1"/>
  <c r="E76" i="10"/>
  <c r="E74" i="10"/>
  <c r="D76" i="10"/>
  <c r="D74" i="10"/>
  <c r="E65" i="10"/>
  <c r="E1189" i="10" s="1"/>
  <c r="D140" i="10"/>
  <c r="C140" i="10"/>
  <c r="E103" i="10"/>
  <c r="D103" i="10"/>
  <c r="E148" i="10" l="1"/>
  <c r="C1188" i="10"/>
  <c r="B147" i="10"/>
  <c r="C150" i="10" s="1"/>
  <c r="E150" i="10"/>
  <c r="D148" i="10"/>
  <c r="C148" i="10"/>
  <c r="D150" i="10"/>
  <c r="C1221" i="10"/>
  <c r="D66" i="10"/>
  <c r="C66" i="10"/>
  <c r="E36" i="10"/>
  <c r="E1188" i="10" s="1"/>
  <c r="E1221" i="10" s="1"/>
  <c r="D39" i="10"/>
  <c r="D37" i="10"/>
  <c r="C37" i="10"/>
  <c r="C40" i="10" s="1"/>
  <c r="C39" i="10"/>
  <c r="D77" i="10"/>
  <c r="D114" i="10"/>
  <c r="E77" i="10"/>
  <c r="E66" i="10"/>
  <c r="E114" i="10"/>
  <c r="B1188" i="10" l="1"/>
  <c r="D151" i="10"/>
  <c r="E151" i="10"/>
  <c r="B148" i="10"/>
  <c r="C151" i="10" s="1"/>
  <c r="B177" i="10"/>
  <c r="D40" i="10"/>
  <c r="E39" i="10"/>
  <c r="E37" i="10"/>
  <c r="E40" i="10" s="1"/>
  <c r="C64" i="9" l="1"/>
  <c r="D64" i="9"/>
  <c r="E64" i="9"/>
  <c r="B64" i="9"/>
  <c r="B259" i="9"/>
  <c r="C271" i="9"/>
  <c r="D271" i="9"/>
  <c r="E271" i="9"/>
  <c r="B271" i="9"/>
  <c r="C268" i="9"/>
  <c r="D268" i="9"/>
  <c r="E268" i="9"/>
  <c r="B268" i="9"/>
  <c r="E273" i="9" l="1"/>
  <c r="D273" i="9"/>
  <c r="C273" i="9"/>
  <c r="E272" i="9"/>
  <c r="D272" i="9"/>
  <c r="C272" i="9"/>
  <c r="B272" i="9"/>
  <c r="C270" i="9"/>
  <c r="B270" i="9"/>
  <c r="E269" i="9"/>
  <c r="E267" i="9" s="1"/>
  <c r="D269" i="9"/>
  <c r="D267" i="9" s="1"/>
  <c r="C269" i="9"/>
  <c r="C267" i="9" s="1"/>
  <c r="B269" i="9"/>
  <c r="B267" i="9" s="1"/>
  <c r="E266" i="9"/>
  <c r="D266" i="9"/>
  <c r="C266" i="9"/>
  <c r="B266" i="9"/>
  <c r="E265" i="9"/>
  <c r="E264" i="9" s="1"/>
  <c r="D265" i="9"/>
  <c r="D264" i="9" s="1"/>
  <c r="C265" i="9"/>
  <c r="C264" i="9" s="1"/>
  <c r="B265" i="9"/>
  <c r="B264" i="9" s="1"/>
  <c r="E263" i="9"/>
  <c r="D263" i="9"/>
  <c r="C263" i="9"/>
  <c r="B263" i="9"/>
  <c r="E262" i="9"/>
  <c r="D262" i="9"/>
  <c r="D261" i="9" s="1"/>
  <c r="C262" i="9"/>
  <c r="C261" i="9" s="1"/>
  <c r="B262" i="9"/>
  <c r="B261" i="9" s="1"/>
  <c r="E260" i="9"/>
  <c r="D260" i="9"/>
  <c r="C260" i="9"/>
  <c r="C258" i="9" s="1"/>
  <c r="B260" i="9"/>
  <c r="B258" i="9" s="1"/>
  <c r="E257" i="9"/>
  <c r="D257" i="9"/>
  <c r="C257" i="9"/>
  <c r="B257" i="9"/>
  <c r="E256" i="9"/>
  <c r="E255" i="9" s="1"/>
  <c r="D256" i="9"/>
  <c r="D255" i="9" s="1"/>
  <c r="C256" i="9"/>
  <c r="B256" i="9"/>
  <c r="B255" i="9" s="1"/>
  <c r="E254" i="9"/>
  <c r="D254" i="9"/>
  <c r="C254" i="9"/>
  <c r="B254" i="9"/>
  <c r="E253" i="9"/>
  <c r="E252" i="9" s="1"/>
  <c r="D253" i="9"/>
  <c r="D252" i="9" s="1"/>
  <c r="C253" i="9"/>
  <c r="C252" i="9" s="1"/>
  <c r="B253" i="9"/>
  <c r="B252" i="9" s="1"/>
  <c r="E141" i="9"/>
  <c r="D141" i="9"/>
  <c r="C141" i="9"/>
  <c r="B141" i="9"/>
  <c r="E114" i="9"/>
  <c r="D114" i="9"/>
  <c r="C114" i="9"/>
  <c r="E104" i="9"/>
  <c r="E75" i="9" s="1"/>
  <c r="D104" i="9"/>
  <c r="D75" i="9" s="1"/>
  <c r="C104" i="9"/>
  <c r="C75" i="9" s="1"/>
  <c r="B104" i="9"/>
  <c r="E77" i="9"/>
  <c r="D77" i="9"/>
  <c r="C77" i="9"/>
  <c r="E61" i="9"/>
  <c r="D61" i="9"/>
  <c r="C61" i="9"/>
  <c r="B61" i="9"/>
  <c r="E259" i="9"/>
  <c r="D52" i="9"/>
  <c r="D259" i="9" s="1"/>
  <c r="E49" i="9"/>
  <c r="D49" i="9"/>
  <c r="C49" i="9"/>
  <c r="B49" i="9"/>
  <c r="E46" i="9"/>
  <c r="D46" i="9"/>
  <c r="C46" i="9"/>
  <c r="B46" i="9"/>
  <c r="E40" i="9"/>
  <c r="D40" i="9"/>
  <c r="C40" i="9"/>
  <c r="D258" i="9" l="1"/>
  <c r="E258" i="9"/>
  <c r="C67" i="9"/>
  <c r="D278" i="9"/>
  <c r="C255" i="9"/>
  <c r="C105" i="9"/>
  <c r="E112" i="9"/>
  <c r="E113" i="9" s="1"/>
  <c r="D112" i="9"/>
  <c r="D113" i="9" s="1"/>
  <c r="E261" i="9"/>
  <c r="B112" i="9"/>
  <c r="B113" i="9" s="1"/>
  <c r="C112" i="9"/>
  <c r="C113" i="9" s="1"/>
  <c r="E278" i="9"/>
  <c r="D67" i="9"/>
  <c r="D251" i="9" s="1"/>
  <c r="B273" i="9"/>
  <c r="B278" i="9"/>
  <c r="D78" i="9"/>
  <c r="D76" i="9"/>
  <c r="D105" i="9"/>
  <c r="E78" i="9"/>
  <c r="E105" i="9"/>
  <c r="B75" i="9"/>
  <c r="B67" i="9"/>
  <c r="B251" i="9" s="1"/>
  <c r="D270" i="9"/>
  <c r="C76" i="9"/>
  <c r="E76" i="9"/>
  <c r="C38" i="9" l="1"/>
  <c r="C251" i="9"/>
  <c r="D142" i="9"/>
  <c r="D116" i="9"/>
  <c r="E79" i="9"/>
  <c r="C116" i="9"/>
  <c r="B142" i="9"/>
  <c r="D115" i="9"/>
  <c r="E115" i="9"/>
  <c r="D38" i="9"/>
  <c r="D250" i="9" s="1"/>
  <c r="C142" i="9"/>
  <c r="E142" i="9"/>
  <c r="C115" i="9"/>
  <c r="B76" i="9"/>
  <c r="C79" i="9" s="1"/>
  <c r="B105" i="9"/>
  <c r="C78" i="9"/>
  <c r="E116" i="9"/>
  <c r="D79" i="9"/>
  <c r="E270" i="9"/>
  <c r="E67" i="9"/>
  <c r="E251" i="9" s="1"/>
  <c r="B38" i="9"/>
  <c r="B250" i="9" s="1"/>
  <c r="C39" i="9" l="1"/>
  <c r="C250" i="9"/>
  <c r="C283" i="9" s="1"/>
  <c r="C68" i="9"/>
  <c r="D41" i="9"/>
  <c r="D68" i="9"/>
  <c r="D283" i="9"/>
  <c r="D39" i="9"/>
  <c r="B68" i="9"/>
  <c r="B283" i="9"/>
  <c r="E38" i="9"/>
  <c r="E250" i="9" s="1"/>
  <c r="B39" i="9"/>
  <c r="C41" i="9"/>
  <c r="D42" i="9" l="1"/>
  <c r="E68" i="9"/>
  <c r="C42" i="9"/>
  <c r="E39" i="9"/>
  <c r="E42" i="9" s="1"/>
  <c r="E41" i="9"/>
  <c r="E283" i="9"/>
</calcChain>
</file>

<file path=xl/comments1.xml><?xml version="1.0" encoding="utf-8"?>
<comments xmlns="http://schemas.openxmlformats.org/spreadsheetml/2006/main">
  <authors>
    <author>Vilma Kola</author>
  </authors>
  <commentList>
    <comment ref="E178" authorId="0" shapeId="0">
      <text>
        <r>
          <rPr>
            <b/>
            <sz val="9"/>
            <color indexed="81"/>
            <rFont val="Tahoma"/>
            <family val="2"/>
          </rPr>
          <t>Vilma Kola:</t>
        </r>
        <r>
          <rPr>
            <sz val="9"/>
            <color indexed="81"/>
            <rFont val="Tahoma"/>
            <family val="2"/>
          </rPr>
          <t xml:space="preserve">
ketu duhet nr I posteve efektive te punes.</t>
        </r>
      </text>
    </comment>
  </commentList>
</comments>
</file>

<file path=xl/comments2.xml><?xml version="1.0" encoding="utf-8"?>
<comments xmlns="http://schemas.openxmlformats.org/spreadsheetml/2006/main">
  <authors>
    <author>Vilma Kola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Vilma Kola:</t>
        </r>
        <r>
          <rPr>
            <sz val="9"/>
            <color indexed="81"/>
            <rFont val="Tahoma"/>
            <family val="2"/>
          </rPr>
          <t xml:space="preserve">
per tu plotesuar</t>
        </r>
      </text>
    </comment>
  </commentList>
</comments>
</file>

<file path=xl/comments3.xml><?xml version="1.0" encoding="utf-8"?>
<comments xmlns="http://schemas.openxmlformats.org/spreadsheetml/2006/main">
  <authors>
    <author>Vilma Kola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Vilma Kola:</t>
        </r>
        <r>
          <rPr>
            <sz val="9"/>
            <color indexed="81"/>
            <rFont val="Tahoma"/>
            <family val="2"/>
          </rPr>
          <t xml:space="preserve">
Tregues ne nivel objektivi. Te zevendesohen me keto:Përqindja e ZM te shtuara ndaj fondit pyjor kullosor ne Republiken e Shqierise
2.  Përqindja e sipërfaqes pyjore dhe kullosore publike e regjistruar në republikën e Shqipërisë  
3. Numri i turisteve hyres ne Zonat e Mbrojtura
4. Moratoriumi i gjuetise?? (shkelje te tij??)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Vilma Kola:</t>
        </r>
        <r>
          <rPr>
            <sz val="9"/>
            <color indexed="81"/>
            <rFont val="Tahoma"/>
            <family val="2"/>
          </rPr>
          <t xml:space="preserve">
teperfshihen: Numri i monitorimeve te kryera per vleresimin e biodivesitetit dhe vlerave natyrore ne ZM.  
2. Numri i oreve mesimore qe realizohen per ndergjegjesim dhe informim per zonat e mbrojtura
3. Perqindja e mbulimit me plane menaxhimi ne zonat e mbrojtura 
5. Niveli i parametrave optimal te biodiversitetit (duhet te specifikohen)
6. Inspektime tw kryera nga Inspektoriati..... (produkt me vete me kostot e personelit te Inspektoriatit)
7. Shkelje tw vwrejtura ndaj totalit tw inspektimeve. 
8. Numri i grave nw forcat e mbrojtjes mjedisore etj...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Vilma Kola:</t>
        </r>
        <r>
          <rPr>
            <sz val="9"/>
            <color indexed="81"/>
            <rFont val="Tahoma"/>
            <family val="2"/>
          </rPr>
          <t xml:space="preserve">
Tregues ne nivel objektivi. Te zevendesohen me keto:Përqindja e ZM te shtuara ndaj fondit pyjor kullosor ne Republiken e Shqierise
2.  Përqindja e sipërfaqes pyjore dhe kullosore publike e regjistruar në republikën e Shqipërisë  
3. Numri i turisteve hyres ne Zonat e Mbrojtura
4. Moratoriumi i gjuetise?? (shkelje te tij??)
</t>
        </r>
      </text>
    </comment>
  </commentList>
</comments>
</file>

<file path=xl/sharedStrings.xml><?xml version="1.0" encoding="utf-8"?>
<sst xmlns="http://schemas.openxmlformats.org/spreadsheetml/2006/main" count="3479" uniqueCount="465">
  <si>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</si>
  <si>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</si>
  <si>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</si>
  <si>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</si>
  <si>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</si>
  <si>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</si>
  <si>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</si>
  <si>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</si>
  <si>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</si>
  <si>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</si>
  <si>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</si>
  <si>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</si>
  <si>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</si>
  <si>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</si>
  <si>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</si>
  <si>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</si>
  <si>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</si>
  <si>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</si>
  <si>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</si>
  <si>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</si>
  <si>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</si>
  <si>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</si>
  <si>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</si>
  <si>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</si>
  <si>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</si>
  <si>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</si>
  <si>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</si>
  <si>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</si>
  <si>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</si>
  <si>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Kodi i Projektit të Investimeve</t>
  </si>
  <si>
    <t>Emërtimi i Treguesit 1</t>
  </si>
  <si>
    <t>Vlera Bazë</t>
  </si>
  <si>
    <t>601. Sigurimet Shoqërore dhe Shendetësore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</si>
  <si>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</si>
  <si>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</si>
  <si>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</si>
  <si>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</si>
  <si>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</si>
  <si>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</si>
  <si>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</si>
  <si>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</si>
  <si>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Rrjeshti"Kontroll" shërben për të kontrolluar nëse është bërë ndonjë gabim llogjikë. Ai kontrollon që totati I kostos së produktit është I bararabartë me totalin e kostos së produktit sipas artikujve ekonomik. Në rast se ky total nuk është në rregull, formula gjeneron automatikisht mesazhin "Error", duke ju paralajmëruar që është bërë një gabim.</t>
  </si>
  <si>
    <t>Emri</t>
  </si>
  <si>
    <t>Nenshkrimi</t>
  </si>
  <si>
    <t>Data</t>
  </si>
  <si>
    <t>Koordinatori i GMS/ Nepunesi Autorizues</t>
  </si>
  <si>
    <t>Shpenzimet Kapitale</t>
  </si>
  <si>
    <t>Kategoria 1: Shpenzimet Administrative Kapitale</t>
  </si>
  <si>
    <t>Produkti X (shto produkte sipas rastit)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</si>
  <si>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</si>
  <si>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</si>
  <si>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</si>
  <si>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</si>
  <si>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</si>
  <si>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</si>
  <si>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</si>
  <si>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</si>
  <si>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FORMAT 2: FORMATI STANDARD I PËRGATITJES SË KËRKESAVE BUXHETORE PBA 2020-2022</t>
  </si>
  <si>
    <t>Buxheti 2020-2022</t>
  </si>
  <si>
    <t>2020-2022</t>
  </si>
  <si>
    <t>Kapitulli 01</t>
  </si>
  <si>
    <t>Kapitulli 05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</si>
  <si>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</si>
  <si>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</si>
  <si>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 xml:space="preserve">Produkti 1 </t>
  </si>
  <si>
    <t>Kodi i Projektit sipas listes se investimeve</t>
  </si>
  <si>
    <t>Kapitull 02</t>
  </si>
  <si>
    <t>Kapitulli 03</t>
  </si>
  <si>
    <t>Kapitulli 04</t>
  </si>
  <si>
    <t>Produkti 2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</si>
  <si>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</si>
  <si>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</si>
  <si>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</si>
  <si>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</si>
  <si>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</si>
  <si>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Produkti 1 (shto produkte sipas rastit)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</si>
  <si>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</si>
  <si>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 xml:space="preserve">Kosto totale e produktit </t>
  </si>
  <si>
    <t>Kapitull 05</t>
  </si>
  <si>
    <t>Kapitulli 02</t>
  </si>
  <si>
    <t>Mbrojtja e Mjedisit</t>
  </si>
  <si>
    <t>01110</t>
  </si>
  <si>
    <t>05320</t>
  </si>
  <si>
    <t>04260</t>
  </si>
  <si>
    <t>Planifikimi, menaxhimi &amp; administrimi</t>
  </si>
  <si>
    <t>Rritja, forcimi dhe zhvillimi i kapaciteteve menaxhuese per nje planifikim, menaxhim dhe administrim te politikave dhe strategjive ne fushen e mjedisit, pyjeve si dhe koordinimi i punes me te gjitha drejtorite e politikave per kontrollin dhe zbatimin e tyre; trajnimi si nje mjet strategjik per rritjen e burimeve njerezore; hartimi dhe  rritja e kontrollit mbi efektivitetin e perdorimit te fondeve financiare ne te gjithe strukturen e MTM-se dhe institucionet e varesise, ne perputhje me legjislacionin ne fuqi dhe kerkesat ne kuader te procesit te integrimit.</t>
  </si>
  <si>
    <t>numer godine</t>
  </si>
  <si>
    <t>M260001</t>
  </si>
  <si>
    <t>Produkti 1: 92601AA</t>
  </si>
  <si>
    <t xml:space="preserve">FORMAT 2: FORMATI STANDARD I PËRGATITJES SË KËRKESAVE BUXHETORE PBA 2019-2021 </t>
  </si>
  <si>
    <t xml:space="preserve">Programi i Mbrojtjes së Mjedisit mbulon sigurimin dhe përmirësimin e cilësisë së mjedisit, në dobi të brezave të sotëm dhe të ardhshëm, si dhe sigurimin e kushteve për zhvillimin e qëndrueshëm të vendit, nëpërmjet garantimit të përputhshmërisë së veprimtarive me ndikim në mjedis me kushtet e lejeve mjedisore dhe kërkesave të legjislacionit mjedisor, përmirësimt të cilësisësë ajrit  në zonat kryesore urbane; menaxhimit të integruar të mbetjeve, parandalimit dhe kontrollit të integruar të ndotjes dhe rreziqeve nga aksidentet industriale, përshpejtimin e përshtatjes ndaj ndryshimeve klimatike dhe zbutjes së gazrave me efekt serë; ruajtjes dhe perdorimit të qëndrueshëm të burimeve natyrore, biodiversitetit dhe menaxhimit të integruar të zonave të mbrojtura. </t>
  </si>
  <si>
    <t xml:space="preserve">Për përmirësimin e cilësisë së ajrit, mbrojtjen e natyrës dhe biodiversitetit.
</t>
  </si>
  <si>
    <t>Norma vjetore e zvogelimit te ndotjes akustike ne zonat kryesore urbane - perqindja vjetore e nivelit te ndotjes</t>
  </si>
  <si>
    <t>Norma vjetore e diteve te ndotura nga PM10 per qytetet Tirane, Korce, Elbasan - perqindja vjetore e nivelit te ndotjes</t>
  </si>
  <si>
    <t>Tirane 50 %,          Elbasani 40 %,          Korça 50 %</t>
  </si>
  <si>
    <t>Tirane 45 %,          Elbasani 35 %,          Korça 45 %</t>
  </si>
  <si>
    <t>Tirane 40 %,                           Elbasani 30 %,                           Korça 40 %</t>
  </si>
  <si>
    <t>Siperfaqja e Zonave te Mbrojtura</t>
  </si>
  <si>
    <t>18,5%</t>
  </si>
  <si>
    <t>Perqindja e mbetjeve që shkojnë në landfille sanitare kundrejt mbetjeve të hedhura në venddepozitime të hapura</t>
  </si>
  <si>
    <t>Niveli ne perqindje i mbetjeve te ricikluara</t>
  </si>
  <si>
    <t xml:space="preserve">"Garantimi i përputhshmërisë së veprimtarive me ndikim në mjedis me kushtet e lejeve mjedisore dhe kërkesave të legjislacionit mjedisor."
</t>
  </si>
  <si>
    <t>Subjekte administrative të sanksionuara</t>
  </si>
  <si>
    <t>Trend rrites</t>
  </si>
  <si>
    <t>% e mbetjeve te rrezikshme te eleminuara/evidentuara (te  evidentohet llojet  e mbetjeve qe trajton mjedisi)</t>
  </si>
  <si>
    <t>% e mbetjeve te parrezikshme te eleminuara/evidentuara</t>
  </si>
  <si>
    <t>% e kurrikulave te hartuara per mjedisin ose % e shkollave qe realizojne aktivitete ne kuader te mbrojtjes se mjedisit</t>
  </si>
  <si>
    <t>numer aktesh</t>
  </si>
  <si>
    <t xml:space="preserve">Inspektime te kryera/Inspektim në të gjitha subjektet me ndikim në mjedis
</t>
  </si>
  <si>
    <t>Inspektim në të gjitha subjektet me ndikim në mjedis</t>
  </si>
  <si>
    <t>numer inspektimesh</t>
  </si>
  <si>
    <t>Raporte monitorimi</t>
  </si>
  <si>
    <t>Raporte monitorimi te cilesise se ajrit e zhurmave e ujerave urbane, te cilesise se ujerave ne lumenj, liqene, dete dhe laguna, te monitorimit te treguesve ne pyje dhe biodiversitet dhe te treguesve te shkarkimit e transferimit te ndotesave dhe raporti vjetor i gjendjes ne mjedis</t>
  </si>
  <si>
    <t>numer raportesh</t>
  </si>
  <si>
    <t>Dosje te  shqyrtuara per perftimin e lejeve te mjedisit</t>
  </si>
  <si>
    <t>Shqyrtim i dosjeve te aplikanteve per perftimin e lejeve te mjedisit per instalimet e tipit A dhe B</t>
  </si>
  <si>
    <t>cope</t>
  </si>
  <si>
    <t>Mbyllja, rehabilitimi I mbetjeve urbane nga venddepozitimeve ekzistuese</t>
  </si>
  <si>
    <t>vendepozitime te rehabilituara</t>
  </si>
  <si>
    <t>Ne zbatim te aktit nenligjor te miratuar per rehabilitimin e vendepozitimeve ekzistuese per nje periudhe deri ne 10 vjet , MTM do te beje te mundur permiresimin e kushteve te ketyre venddepozitimet ekzistuese</t>
  </si>
  <si>
    <t>numer venddepozitimesh</t>
  </si>
  <si>
    <t>numer studimi</t>
  </si>
  <si>
    <t>Pasaporta dixhitale mjedisore</t>
  </si>
  <si>
    <t>sistemi software I pergatitur</t>
  </si>
  <si>
    <t>M260383</t>
  </si>
  <si>
    <t>Nr sistemi software per identifikimin e shkeljeve ne fushen e mjedisit</t>
  </si>
  <si>
    <t>Zhvillimi i nje moduli softëare per menaxhimin e procesit te punes nga identifikimi i shkeljeve persa i perket ndotjes se mjedisit, ne vendosjen e gjobesdhe deri ne shlyerjen e saj nga personi fizik ose juridik.</t>
  </si>
  <si>
    <t>Pershtatja me ndryshimet Klimaterike ne fushen e menaxhimit nderkufitar te riskut te permbytjeve ne Ballkanin perendimor-GIZ</t>
  </si>
  <si>
    <t xml:space="preserve">Strategji dhe Plane Kombetare te hartuara e te miratuara </t>
  </si>
  <si>
    <t>GM26066</t>
  </si>
  <si>
    <t>Do te hartohen dokumenta strategjike dhe plane veprimi  per arritjen e objektivave kombetare ne fushen e mbrojtjes se mjedisit dhe ndryshimeve klimatike</t>
  </si>
  <si>
    <t>Numer dokumentash strategjike</t>
  </si>
  <si>
    <t>TVSH e Projektit te GIZ e realizuar</t>
  </si>
  <si>
    <t>M260401</t>
  </si>
  <si>
    <t xml:space="preserve">Do te realizohen pagesat per TVSH e Projektit bazuar ne aktivitetet e realizuara </t>
  </si>
  <si>
    <t>Bioenergjia- Projekti UNIDO</t>
  </si>
  <si>
    <t>Teknologji te aplikuara per perdorimin e bio-energjise ne industrine e perpunimit te vajit te ullirit</t>
  </si>
  <si>
    <t>GM26061</t>
  </si>
  <si>
    <t>Pergatitja e metodologjise dhe dokumentave te tjere per SME-te qe do te perfitojne nga projekti, fillimisht ne sektorin e vajit te ullirit qe perdorin mbetjet e bio-mases per prodhimin e energjise</t>
  </si>
  <si>
    <t>Numer industrish pilote te aplikuara</t>
  </si>
  <si>
    <t>Kosto lokale per projektin UNIDO</t>
  </si>
  <si>
    <t>M260354</t>
  </si>
  <si>
    <t>Kosto lokale do te realizohet per pergatitjen e metodologjise dhe dokumentave te tjere per SME-te qe do te perfitojne nga projekti, fillimisht ne sektorin e vajit te ullirit qe perdorin mbetjet e bio-mases per prodhimin e energjise</t>
  </si>
  <si>
    <t>Kune Vain- Projekti GEF</t>
  </si>
  <si>
    <t xml:space="preserve">  Infrastrukure e permiresuar ne zonen e Kune Vainit</t>
  </si>
  <si>
    <t>GM26058</t>
  </si>
  <si>
    <t>Infrastrukure e permiresuar ne zonen e Kune Vainit per te siguruar pershtatjen ndaj ndryshimeve klimatike si ndertimi i puseve artizanale dhe shtimi i siperfaqeve te degraduara ne pyje.</t>
  </si>
  <si>
    <t>Numer pusesh artizanale</t>
  </si>
  <si>
    <t xml:space="preserve">  Kosto lokale e realizuar per projektin e Kune Vainit</t>
  </si>
  <si>
    <t>M260316</t>
  </si>
  <si>
    <t>Kosto lokale do te realizohet per investimet ne infrastrukure ne zonen e Kune Vainit per te siguruar pershtatjen ndaj ndryshimeve klimatike si ndertimi i puseve artizanale dhe shtimi i siperfaqeve te degraduara ne pyje.</t>
  </si>
  <si>
    <t>Produkti 3</t>
  </si>
  <si>
    <t xml:space="preserve"> TVSH e realizuar per projektin e Kune Vainit</t>
  </si>
  <si>
    <t>M260362</t>
  </si>
  <si>
    <t>Rimbursimi i TVSH-se do te behet per aktivitete qe do te realizohen ne kuader te projektit</t>
  </si>
  <si>
    <t>Sistemi i informacionit, menaxhim dhe monitorim (EIMMS) - Projekti PNUD</t>
  </si>
  <si>
    <t xml:space="preserve"> Sistem mjedisor i informacionit i ndertuar dhe i perditesuar</t>
  </si>
  <si>
    <t>GM26062</t>
  </si>
  <si>
    <t>Ne kuader te projektit te financuar nga GEF do te behet ngritja e sistemit te integruar te monitorimit dhe te menaxhimit te informacionit mjedisor (EIMMS)</t>
  </si>
  <si>
    <t>numer sistemesh</t>
  </si>
  <si>
    <t>Parku Biosferik i prespes - Projekti KFW</t>
  </si>
  <si>
    <t>Plane menaxhimi te Zonave te Mbrojtura dhe Rezervat e Biosferes te hartuara/rishikuara dhe te miratuara</t>
  </si>
  <si>
    <t>GM26033</t>
  </si>
  <si>
    <t>Do te hartohen dhe do te miratohen planet e menaxhimit te Zonave te Mbrojtura ne perputhje me kuadrin ligjor kombetar ne zbatim te Ligjit "Per Zonat e Mbrojtura"</t>
  </si>
  <si>
    <t>numer planesh</t>
  </si>
  <si>
    <t>Kosto lokale per projektin e realizuar per projektin e Biosferes Prespe</t>
  </si>
  <si>
    <t>M260241</t>
  </si>
  <si>
    <t>Kosto lokale do te realizohet ne funksion te aktiviteteve te projektit per planet e menaxhimit te Zonave te Mbrojtura ne perputhje me kuadrin ligjor kombetar ne zbatim te Ligjit "Per Zonat e Mbrojtura"</t>
  </si>
  <si>
    <t>TVSH e realizuar per projektin e Biosferes Prespe</t>
  </si>
  <si>
    <t>M260248</t>
  </si>
  <si>
    <t>TVSH do te rimbursohet ne baze te fatura te ardhura per aktivitetet e realizuara per projektin e rezerves se Biosferes Prespe</t>
  </si>
  <si>
    <t>Ruajtja e agrobiodiversitetit ne zonat rurale te Shqiperise CABRA</t>
  </si>
  <si>
    <t xml:space="preserve">Rimbursim TVSH </t>
  </si>
  <si>
    <t>M260349</t>
  </si>
  <si>
    <t>Do te behet rimbursimi I TVSH per projektin CABRA 2 si detyrim i MTM per aktivitet e realizuara ne kuader te projektit</t>
  </si>
  <si>
    <t>numer aktivitetesh te realizuara</t>
  </si>
  <si>
    <t>Projekti tre liqenet CSBL III - Projekti GIZ</t>
  </si>
  <si>
    <t>Raporte monitorimi per vleresimin e gjendjes se tre liqeneve nepermjet monitorimit te treguesve ne perputhje me Direktiven Kuader te Ujit (CSBL III)</t>
  </si>
  <si>
    <t>Numer raportesh</t>
  </si>
  <si>
    <t>TVSH e rimbursuar per projektin</t>
  </si>
  <si>
    <t>M260402</t>
  </si>
  <si>
    <t>TVSH do te rimbursohet per aktivitetet e realizuara per projektin CSBL III</t>
  </si>
  <si>
    <t>Projekti Destimed Zonat bregdetare, turizmi detar - AKZM</t>
  </si>
  <si>
    <t xml:space="preserve">Paketa turistike ne dispozicion per nje zhvillim te qendrueshem te burimeve natyrore dhe turizmit </t>
  </si>
  <si>
    <t>Ne kuader te projektit DestiMed do te behet e mundur forcimi i politikave te zhvillimit te qendrueshem per nje vleresim me efikas te burimeve natyrore ne zonat e mbrojtura detare dhe bregdetare, ne te cilen AKZM eshte partner perfitues.</t>
  </si>
  <si>
    <t xml:space="preserve">Numer paketash ne zonash pilote </t>
  </si>
  <si>
    <t>Platforma elektronike per menaxhimin e qendrueshem te burimeve ujore ne zonen nderkufitare Greqi-Shqiperi.</t>
  </si>
  <si>
    <t xml:space="preserve">Ne kuader te projektit AQUANEX do te behet e mundur zhvillimi i nje databaze per monitorimin e qendrueshem te burimeve ujore ne zonen nderkufitare Greqi-Shqiperi dhe do te draftohen udhezuesit respektive ne perputhje me kerkesat e Direktives </t>
  </si>
  <si>
    <t>Numer databaze/udhezues</t>
  </si>
  <si>
    <t>Projekti Mekanizmat financiare -  PNUD</t>
  </si>
  <si>
    <t>Plan strategjik dhe financiar per sistemin e ZM</t>
  </si>
  <si>
    <t>GM26064</t>
  </si>
  <si>
    <t>Ne kuader te projektit do te hartohet plan strategjik dhe plan financiar per sistemin e zonave te mbrojtura.</t>
  </si>
  <si>
    <t>Kosto lokale e realizuar per projektin</t>
  </si>
  <si>
    <t>M260377</t>
  </si>
  <si>
    <t>Projekti Blue Land- Sherbimi i ekosistemeve  -AKZM</t>
  </si>
  <si>
    <t>Trupe nderkufitare e ngritur per menaxhimin e qendrueshem te biodiversitetit, habitateve dhe ekosistemeve ne 3 zona detare dhe bregdetare</t>
  </si>
  <si>
    <t>Ne kuader te projektit Blue land do te behet e mundur ngritja e nje trupe nderkufitare per harmozinimin e nje menaxhimi te qendrueshem ne 3 zona detare dhe bregdetare te mbrojtura te targetuara nga projekti.</t>
  </si>
  <si>
    <t>Numer iniciativash pilot</t>
  </si>
  <si>
    <t>Projekti i Mbetjeve  - IPA 2013</t>
  </si>
  <si>
    <t>Plane rajonale/lokale veprimi te hartuara</t>
  </si>
  <si>
    <t>GM26055</t>
  </si>
  <si>
    <t>Do te hartohen plane rajonale dhe lokale veprimi ne zbatim te strategjise dhe planit kombetar te menaxhimit te mbetjeve (IPA 2013)</t>
  </si>
  <si>
    <t>nr planesh te hartuara</t>
  </si>
  <si>
    <t>MM260319</t>
  </si>
  <si>
    <t>Kosto lokale do te realziohet per mbeshtetjen e aktiviteteve te projektit per plane rajonale dhe lokale veprimi ne zbatim te strategjise dhe planit kombetar te menaxhimit te mbetjeve (IPA 2013)</t>
  </si>
  <si>
    <t xml:space="preserve">TVSH e rimbursuar per projektin </t>
  </si>
  <si>
    <t>M260164</t>
  </si>
  <si>
    <t>TVSH do te rimbursohet per faturat qe do te vijne per aktivitete e realizuara per projektin e mbetjeve -IPA 2013</t>
  </si>
  <si>
    <t>Projekti i Mbetjeve ne kuader te ndryshimeve klimatike  - GIZ</t>
  </si>
  <si>
    <t>Strategji dhe 3 Plane lokale veprimi te hartuara per 3 bashki</t>
  </si>
  <si>
    <t>GM26065</t>
  </si>
  <si>
    <t xml:space="preserve">Ne kuader te projektit te zbatuar nga GIZ eshte perfunduar rishikimi i Strategjisese mbetjeve dhe jane hartuar 3 plane lokale veprimi per 3 Bashki Peqin, Himare, Rrogozhine </t>
  </si>
  <si>
    <t>TVSH e rimbursuar per projektin e GIZ</t>
  </si>
  <si>
    <t>M260379</t>
  </si>
  <si>
    <t>TVSH do te rimbursohet per aktivitetet e realizuara per projektin e mbetjeve te GIZ</t>
  </si>
  <si>
    <t>Projekti SWAN -Platforma per riperdorimin e mbetjeve - Interreg BallkanMed</t>
  </si>
  <si>
    <t>Hartë e përgatitur për burimet e mbetjeve të ngurta për prodhuesit industrialë (SWAN)</t>
  </si>
  <si>
    <t>Ne kuader te projektit SWAN do te pergatitet harta per burimet e mbetjeve te ngurta per prodhuesit industriale</t>
  </si>
  <si>
    <t>numer hartash</t>
  </si>
  <si>
    <t>Projekti Plastic buster MPAs- Interreg Med</t>
  </si>
  <si>
    <t>Masa pilote te zbatuara</t>
  </si>
  <si>
    <t>Masa pilote te zbatuara per eleminimin e ndotjes nga plastika ne nje zone te mbrojtur detare dhe plani i menaxhimit I ZMD-se i rishikuar</t>
  </si>
  <si>
    <t>numer plane menaxhimi</t>
  </si>
  <si>
    <t>Projekti Menaxhimi i Intnegruar i Mbetjeve dhe Parandalimi i Mbetjeve Detare ne Ballkanin Perendimor - GIZ</t>
  </si>
  <si>
    <t>Sistem i ngritur ndergjegjesimi, edukimi, monitorimi dhe raportimi per parandalimin e mbetjeve detare ne kuader te projektit te financuar nga GIZ.</t>
  </si>
  <si>
    <t>nr sistemi</t>
  </si>
  <si>
    <t>Projekti Menaxhimi i Kimikateve- SIDA</t>
  </si>
  <si>
    <t>Kapacitete te ngritura ne fushen e kimikateve</t>
  </si>
  <si>
    <t xml:space="preserve">krijimi i kushteve, në fushën e legjislacionit të kimikateve, për anëtarësim në BE. </t>
  </si>
  <si>
    <t>zyre e ngritur</t>
  </si>
  <si>
    <t>Projekti SANE - SIDA</t>
  </si>
  <si>
    <t>Raporte perfomance te hartuara</t>
  </si>
  <si>
    <t>Raporte vleresimi performace te hartuara ne kuader te projektit SANE per ngritjen e kapaciteteve te Ministrise se Turizmit dhe Mjedisit dhe institucioneve te tjera per pergatitjen e negociatave per kapitullin 27 te mjedisit</t>
  </si>
  <si>
    <t>Administrimi I Pyjeve</t>
  </si>
  <si>
    <t>Raporte monitorimi per tregues te ndryshem mjedisor</t>
  </si>
  <si>
    <t>Projekti Sigurimi i Sherbimeve per menaxhimin e burimeve natyrore- RE-SOURCE</t>
  </si>
  <si>
    <t>Kuader ligjor dhe institucional i permiresuar- RE-SOURCE</t>
  </si>
  <si>
    <t>nr raportesh</t>
  </si>
  <si>
    <t>Projekti PHAROS4MPAs</t>
  </si>
  <si>
    <t>Zhvillimi blu dhe ruajtja e burimeve detare ne mesdhe.</t>
  </si>
  <si>
    <t xml:space="preserve">Pergatitja e rekomandimeve specifike ne kontekstin mesdhetar per cdo sektor detar duke siguruar mbeshtetjen e autoriteteve pergjegjese per menaxhimin e zonave te mbrojtura detare </t>
  </si>
  <si>
    <t>Projekti LASPEH</t>
  </si>
  <si>
    <t>Prodhimi I nje plani konservimi per specien endemike te percaktuar gjeli I eger ne parkun kombetar mali I Tomorrit Berat</t>
  </si>
  <si>
    <t>Menaxhimi dhe permiresimi I habitatit per krijimin e kushteve te pershtatshme per gjelin e eger.</t>
  </si>
  <si>
    <t>nr.studimi</t>
  </si>
  <si>
    <t xml:space="preserve">FORMAT 2: FORMATI STANDARD I PËRGATITJES SË KËRKESAVE BUXHETORE PBA 2020-2022 </t>
  </si>
  <si>
    <t>Programi I administrimit te pyjeve perfshin hartimin e politikave per menaxhimin e qendrueshem te ekosistemeve, duke promovuar zhvillimin e nje ekonomie te gjelber, kordinimin ne nivel qendror, rajonal dhe lokal te praktikave me te mira ne drejtim te menaxhimit te burimeve natyrore duke rritur eficensen ne perdorimin e tyre, perdorimin e metodave dhe mjeteve miqesore me mjedisin ne planet operacionale e te zbatimit.</t>
  </si>
  <si>
    <t>Numri I monitorimeve te kryera per vlersimin e biodiversitetit dhe vlerave natyrore ne ZM</t>
  </si>
  <si>
    <t>12500 monitorime ne vit</t>
  </si>
  <si>
    <t>1300 monitorme</t>
  </si>
  <si>
    <t>1300 monitorime</t>
  </si>
  <si>
    <t>290 ore</t>
  </si>
  <si>
    <t>300 ore</t>
  </si>
  <si>
    <t>Perqindja me mbulime me plane menaxhimi te ZM-ve</t>
  </si>
  <si>
    <t>Raporte monitorimi ne ZM</t>
  </si>
  <si>
    <t>Raporte monitorimi ne ZM, organizim festash lokale/zhvillim oresh mesimore dhe miratimi I planeve te menaxhimit</t>
  </si>
  <si>
    <t>Inspektime te kryera</t>
  </si>
  <si>
    <t>Sistemi elektronik i monitorimit te pyjeve</t>
  </si>
  <si>
    <t>Kamera te instaluara per monitorimin e pyjeve</t>
  </si>
  <si>
    <t>M260356</t>
  </si>
  <si>
    <t>Permiresimi I cilesise se sherbimit per parandalimin e kundravajtjeve per prerjen e pyjeve</t>
  </si>
  <si>
    <t>Numer sistemi</t>
  </si>
  <si>
    <t>Plane menaxhimi per pyjet</t>
  </si>
  <si>
    <t>Numer planesh menaxhimi per pyje te hartuara</t>
  </si>
  <si>
    <t xml:space="preserve">Do te pergatiten planet e menaxhimi per pyjet </t>
  </si>
  <si>
    <t>Projekti I Sherbimeve Mjedisore</t>
  </si>
  <si>
    <t>Sistem informacioni dixhital i ngritur (ALFIS)</t>
  </si>
  <si>
    <t>GM26050</t>
  </si>
  <si>
    <t>Dizenjimi i sistemit te informacionit dixhital ne pyje, pergatitja e metodologjise, venia ne funksionim i softëare dhe krijimi i nje database te ri te kadastres se fondit pyjor e kullosor publik i lidhur me sistemin GIS</t>
  </si>
  <si>
    <t>numer sistemi</t>
  </si>
  <si>
    <t>Parashikimi sipas tavanit te vendosur nga financa</t>
  </si>
  <si>
    <t>Fond pyjor dhe kullosor publik i regjistruar</t>
  </si>
  <si>
    <t>KM26004</t>
  </si>
  <si>
    <t>Vleresimi i dokumentacionit ligjor dhe gjendjes se pronesise per zonat e percaktuara, pergatitja e hartes dixhitale dhe karteles per siperfaqet e rregjistruara, integrimi i tyre dhe databases e ZRPP.</t>
  </si>
  <si>
    <t>numer qarqesh</t>
  </si>
  <si>
    <t>Plani gjinor i veprimit i zbatuar</t>
  </si>
  <si>
    <t>Plani gjinor i veprimi i zbatuar</t>
  </si>
  <si>
    <t>Parashikimi kerkesa sipas planit te disbursimit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</si>
  <si>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3 </t>
    </r>
    <r>
      <rPr>
        <b/>
        <sz val="8"/>
        <color theme="1"/>
        <rFont val="Garamond"/>
        <family val="1"/>
      </rPr>
      <t>sipas Artikujve Ekonomikë</t>
    </r>
  </si>
  <si>
    <t>Projekti I Sherbieve Mjedisore</t>
  </si>
  <si>
    <t xml:space="preserve">Produkti 4 </t>
  </si>
  <si>
    <t>Inventar kombetar i fondit pyjor dhe kullosor publik i hartuar</t>
  </si>
  <si>
    <t>GM26049</t>
  </si>
  <si>
    <t>Hartimi i metodologjise per kryerjen e inventarit, zbatimi i metodologjise, kryerja e punimeve ne terren dhe me pas me punimet e zyres</t>
  </si>
  <si>
    <t>numer inventari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</si>
  <si>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</si>
  <si>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4</t>
  </si>
  <si>
    <t xml:space="preserve">Produkti 5 </t>
  </si>
  <si>
    <t>Modele hidorlogjike</t>
  </si>
  <si>
    <t>Ndihma per zhvillimin e mekanizmave qe mundesojne financimin e qendrueshem te menaxhimit te burimeve natyrore pertej horizontit te projektit te sherbimeve mjedisore si dhe krijimi i mekanizmave te financimit  per te zvogeluar degradimin e tokes</t>
  </si>
  <si>
    <t xml:space="preserve">numer modelesh 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</si>
  <si>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</si>
  <si>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5</t>
  </si>
  <si>
    <t>Produkti 6</t>
  </si>
  <si>
    <t>Plane mbareshtimi te hartuara per fondin pyjor dhe kullosor publik</t>
  </si>
  <si>
    <t>Grumbullimi i te dhenave ne terren per evidentimin e gjendjes aktuale te ekonomise pyjore. Pergatitja e hartave GIS. Hartimi i skenareve per administrimin e pyjeve/kullotave. Hartimi i planeve VSM per planet e administrimit te pyjeve.</t>
  </si>
  <si>
    <t xml:space="preserve">numer planesh </t>
  </si>
  <si>
    <r>
      <t xml:space="preserve">Detajimi i Kostos Totale të </t>
    </r>
    <r>
      <rPr>
        <b/>
        <sz val="8"/>
        <color rgb="FFFF0000"/>
        <rFont val="Garamond"/>
        <family val="1"/>
      </rPr>
      <t>Produktit6</t>
    </r>
    <r>
      <rPr>
        <b/>
        <sz val="8"/>
        <color theme="1"/>
        <rFont val="Garamond"/>
        <family val="1"/>
      </rPr>
      <t xml:space="preserve"> sipas Artikujve Ekonomikë</t>
    </r>
  </si>
  <si>
    <t>Produkti 7</t>
  </si>
  <si>
    <t>TVSH projektit</t>
  </si>
  <si>
    <r>
      <t xml:space="preserve">Detajimi i Kostos Totale të </t>
    </r>
    <r>
      <rPr>
        <b/>
        <sz val="8"/>
        <color rgb="FFFF0000"/>
        <rFont val="Garamond"/>
        <family val="1"/>
      </rPr>
      <t>Produktit 7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</si>
  <si>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7</t>
  </si>
  <si>
    <r>
      <rPr>
        <b/>
        <sz val="8"/>
        <color rgb="FFFF0000"/>
        <rFont val="Garamond"/>
        <family val="1"/>
      </rPr>
      <t>Produkti 4</t>
    </r>
    <r>
      <rPr>
        <sz val="8"/>
        <color theme="1"/>
        <rFont val="Garamond"/>
        <family val="1"/>
      </rPr>
      <t>(shto produkte sipas rastit)</t>
    </r>
  </si>
  <si>
    <t>Rritja e gjelber dhe ekonomia qarkulluese</t>
  </si>
  <si>
    <t>Studime te pergatitura per mjedisin  dhe mbetjet</t>
  </si>
  <si>
    <t>Ne kuader te pergatitjes se IPA 2 kombetare MTM do te bej te mundur realizimin e studimeve per fushen e mjedist dhe mbetjeve</t>
  </si>
  <si>
    <t xml:space="preserve">Permiresimi i struktures funksionale per nje menaxhim sa me efektiv te burimeve njerezore per te krijiuar inje stafi permanent dhe sa me te qendrueshem per hartimin dhe monitorimin e politikave ne fushen e mjedisit dhe turizmit
</t>
  </si>
  <si>
    <t xml:space="preserve">"Përafrimi i standardeve, me qëllim menaxhimin sa më të mirë të stafit dhe punës së tyre, në zbatim të parimeve të barazisë gjinore dhe mosdiskriminimit."
</t>
  </si>
  <si>
    <t xml:space="preserve">Për zhvilllimin e qëndrueshëm të zonave pyjore të mbrojtura nëpërmjet bashkëpunimit me institucionet dhe komunitetin.
</t>
  </si>
  <si>
    <t>Menaxhim efektiv dhe sigurimi i mbrojtjes së zonave të mbrojtura, kullotave, flores, faunes dhe bimeve  në Republikën e Shqipërisë</t>
  </si>
  <si>
    <t xml:space="preserve">Për të siguruar mbrojtjen e mjedisit në një nivel të lartë do te hartohen raporte mjedisore dhe dokumenta strategjik qe transpozojne direktiva, rregullore dhe vendime te BE per fushen e mjedisit dhe te ndryshimeve klimatike. Ne kuader te procesit se Integrimit Evropian te vendit cdo vit rishikohet PKIE 3 vjecare per transpozimin e acquis te BE-se dhe hartohen raporte periodike 3 mujore per zbatimin e saj, perfshire kontributin per nenkomitetin BE-Shqiperi, KSA dhe planin e veprimit per adresimin e rekomandimeve te progres raportit te KE. Do te hartohet dokument strategjik dhe plan veprimi ne zbatim te politikave per arritjen e objektivave kombetare ne fushen e menaxhimit të mbetjeve si dhe plane veprimi me aktivitete konkrete per arritjen e tyre </t>
  </si>
  <si>
    <t>numer dokumentash</t>
  </si>
  <si>
    <t>Raporti bura/gra ne strukturat e mbrojtjes mjedisore</t>
  </si>
  <si>
    <t>Akte ligjore /nenligjore</t>
  </si>
  <si>
    <t xml:space="preserve">Për të siguruar mbrojtjen e mjedisit dhe zhvillimin e turizmit në një nivel të lartë do te hartohen akte ligjore dhe nenligjore qe transpozojne direktiva, rregullore dhe vendime te BE. </t>
  </si>
  <si>
    <t>220/21</t>
  </si>
  <si>
    <t>Standarde te politikave të fushës së MTM të hartuara kundrejt totalit të planifikuar në planin e akteve</t>
  </si>
  <si>
    <t>Niveli i ndotjes se ajrit</t>
  </si>
  <si>
    <t>Numri i turisteve ne strukturat akomoduese</t>
  </si>
  <si>
    <t>Numri i vizitoreve ne zonat e mbrojtura</t>
  </si>
  <si>
    <t>Standardet e biodiversitetit</t>
  </si>
  <si>
    <t xml:space="preserve">Masa të marra për ndryshime klimaterike </t>
  </si>
  <si>
    <t>Raste diskriminimi te konstatuara dhe raportuara</t>
  </si>
  <si>
    <t>Numri i akteve ligjore të përafruar me BE</t>
  </si>
  <si>
    <t>Përqindja e ZM të shtuara ndaj fondit pyjor kullosor ne Republiken e Shqipërisë</t>
  </si>
  <si>
    <t xml:space="preserve">Përqindja e sipërfaqes pyjore dhe kullosore publike e regjistruar në republikën e Shqipërisë </t>
  </si>
  <si>
    <t xml:space="preserve">Numri i turistëve hyrës në Zonat e Mbrojtura
</t>
  </si>
  <si>
    <t>Moratoriumi i gjuetise</t>
  </si>
  <si>
    <t>Inspektime të kryera nga Inspektoriati</t>
  </si>
  <si>
    <t>Numri i oreve mesimore qe realizohen per ndergjegjesim dhe informim per zonat e mbrojtura</t>
  </si>
  <si>
    <t>Niveli i parametrave optimal te biodiversitetit</t>
  </si>
  <si>
    <t>Shkelje të vërejtura ndaj totalit të inspektimeve</t>
  </si>
  <si>
    <t xml:space="preserve">Personel burra të rekrutuar rishtazi </t>
  </si>
  <si>
    <t xml:space="preserve">Personel gra të rekrutuara rishtazi </t>
  </si>
  <si>
    <t xml:space="preserve">Personel burra të trajnuar </t>
  </si>
  <si>
    <t xml:space="preserve">Personel gra të trajnuara </t>
  </si>
  <si>
    <t>Gra te informuara per ndryshimet klimatike, te dedikuara per grate ne zona tw mbrojtura (ne zonat ku ka bime/kafshe te mbrojtura)</t>
  </si>
  <si>
    <t>trend rrites</t>
  </si>
  <si>
    <t>TUNE - UP</t>
  </si>
  <si>
    <t xml:space="preserve">Për të ruajtur biodiversitetin dhe ekosistemet natyrore permes forcimi te menaxhimit dhe rrjetëzimit të zonave të mbrojtura </t>
  </si>
  <si>
    <t>Zona detare e miremenaxhuar dhe permiresuar.</t>
  </si>
  <si>
    <t>numer zone 1</t>
  </si>
  <si>
    <t>ALL TOUR</t>
  </si>
  <si>
    <t>Permiresimi i efikasitetit te mbrojtjes se ligatinave</t>
  </si>
  <si>
    <t>Paketa turistike te zhvilluara per turizmin kulturor dhe natyror</t>
  </si>
  <si>
    <t>Promovimi i turizmit natyror dhe kulturor ne zonen e partneritetit te projektit</t>
  </si>
  <si>
    <t>network i krijuar</t>
  </si>
  <si>
    <t>Instrumenta te  permiresuara per mbrojtjen e ligatinave.</t>
  </si>
  <si>
    <t>numer instrumentash</t>
  </si>
  <si>
    <t xml:space="preserve">Rikonstruksion I bodrumeve te Ministrise </t>
  </si>
  <si>
    <t xml:space="preserve">Krijim ambjente zyrash </t>
  </si>
  <si>
    <t xml:space="preserve">Kthim ne ambjente zyrash  te bodrumeve te Ministrise </t>
  </si>
  <si>
    <t>orendi paisje</t>
  </si>
  <si>
    <t>Orendi pajisje per godinen e re</t>
  </si>
  <si>
    <t>Poste pune te pajisura sipas standardeve</t>
  </si>
  <si>
    <t>Kosto totale e produkti 1</t>
  </si>
  <si>
    <t>Blerje kondicionere</t>
  </si>
  <si>
    <t>Paisje e zyrave me sistem kondicionimi</t>
  </si>
  <si>
    <t>Zhvillimi i Turizmit</t>
  </si>
  <si>
    <t>04760</t>
  </si>
  <si>
    <t xml:space="preserve">Programi i Zhvillimit të Turizmit mbështetet në strategjinë sektoriale të turizmit, planin e saj të veprimit, si dhe të masave në strategjitë ndërsektoriale. Programi i Zhvillimit të Turizmit synon një turizëm të qëndrueshëm në kohë, social, mjedisor dhe ekonomik që arrihet nëpërmjet: 1)Përmirësimin dhe rishikimit në vazhdimësi të kuadrit ligjor për turizmin me fokus harmonizimin e tij me politikat e qeverisë; 2)Përmirësimin e klimës së biznesit nëpërmjet incentivave ligjore, fuqizimit të bashkëpunimit publik-privat; 3)Sistemit të licencimit, klasifikimit dhe çertifikimit të sipërmarrjeve turistike me qëllim përmirësimin e cilësisë së shërbimeve dhe mbrojtjen e konsumatorit, si dhe monitorimit të sipërmarrjeve turistike; 4)Diversifikimit të produktit turistik për të arritur një turizëm gjithëvjetor etj. </t>
  </si>
  <si>
    <t xml:space="preserve">Kthimi i Shqipërisë në një destinacion tërheqës turistik, cilësor dhe të qëndrueshëm, duke shfrytëzuar potenciale dhe burime lokale, duke u fokusuar në atë çka është unike në Shqipëri.
</t>
  </si>
  <si>
    <t xml:space="preserve">Rritja e kontributit direkt të turizmit në PBB </t>
  </si>
  <si>
    <t xml:space="preserve">Rritja e nivelit të punësimit në sektorin e Turizmit </t>
  </si>
  <si>
    <t xml:space="preserve">Rritja e numrit të strukturave akomoduese  </t>
  </si>
  <si>
    <t>% e investimeve te huaja ne turizem</t>
  </si>
  <si>
    <t>Diversifikimi i ofertës turistike duke synuar praninë e turistëve gjatë gjithë vitit</t>
  </si>
  <si>
    <t xml:space="preserve">Numri i turistëve jashtë sezonit veror </t>
  </si>
  <si>
    <t xml:space="preserve">Te ardhura nga turistet jashte sezonit </t>
  </si>
  <si>
    <t xml:space="preserve">Numer biznesesh ne sektorin e agroturizmit </t>
  </si>
  <si>
    <t xml:space="preserve">Numri i strukturave akomoduese  </t>
  </si>
  <si>
    <t xml:space="preserve">Akte ligjore / nënligjore të hartuara </t>
  </si>
  <si>
    <t>Hartimi i akteve me qëllim përmirësimin e vazhdueshëm të kuadrit ligjor, që kanë të bëjnë direkt ose indirekt me zhvillimin e sektorit të turizmit.</t>
  </si>
  <si>
    <t>Monitorime të kryera përgjatë gjithë vijës bregdetare</t>
  </si>
  <si>
    <t>Monitorim i gjithe vijës bredgetare për evidentimin e situatës me qëllim mbrojtjen, planifikimin, monitorimin dhe administrimin e zonës bregdetare.</t>
  </si>
  <si>
    <t>numer monitorimesh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</si>
  <si>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</si>
  <si>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2</t>
  </si>
  <si>
    <t>Pjesëmarrja në panaire ndërkombëtare për promovimin e turizmit</t>
  </si>
  <si>
    <t>numer panairesh</t>
  </si>
  <si>
    <t>Studim i zonave te mbrojtura ne Shqiperi</t>
  </si>
  <si>
    <t>xxxxxxx</t>
  </si>
  <si>
    <t xml:space="preserve">Zonat e mbrojtura vleresohen si nje nga resurset me te medha te zhvillimit te turizmit ne vend. Duke synuar drejt nje turizem te qendrueshem studimi ka ne fokus analizen e 54 zonave te mbrojtua egzistuese te ndara sipas 5 kategorive. Do te pergatiten skedat e vleresimit per cdo zone te mbrojtur (vlerat e tyre), hartohen hartat e zonave me nenzonimin perkates, percaktimi i zonave qe plotesojne ose jo kriteret per te qene te tilla, potencialet turistike per cdo zone, etj.   </t>
  </si>
  <si>
    <t>Studimi dhe hartat per te gjitha zonat e mbrojtura ne Shqiperi</t>
  </si>
  <si>
    <t>Fondi per zhvillimin e turizmit</t>
  </si>
  <si>
    <t>M260404</t>
  </si>
  <si>
    <t>Fondi per zhvillimin e turizmit procedura e prokurimit te te cilit bazohet ne ligjin e turizmit</t>
  </si>
  <si>
    <t>projekte te financuara</t>
  </si>
  <si>
    <t>Studim: "Strategjia e Brandit dhe Marketingut të Turizmit Shqiptar"</t>
  </si>
  <si>
    <t xml:space="preserve">Në zbatim të Strategjisë Kombëtare të Turizmit 2018-2023, ka lindur nevoja e një Strategjie të re të Brandit dhe Marketingut të Turizmit Shqiptar. Strategjia e Brandit do të ketë fokus produktet autentike shqiptare, si dhe krijimin e miteve, historive, atraksioneve të ndryshme, që do t`u shërbejnë organizatave promovuese për të modeluar një “fabul” për Shqipërinë turistike. Ndërkohë përmes Strategjisë së Marketingut do të evidentohen target grupet dhe llojet e turistëve që do të duhet të njihen me potencialet e Shqipërisë. Kjo strategji do të shoqërohet dhe me një plan operacional. </t>
  </si>
  <si>
    <t>Numër</t>
  </si>
  <si>
    <t>Permiresim infrastrukture ne zonen e mbrojtur Kune - Vain Lezhe</t>
  </si>
  <si>
    <t xml:space="preserve">Vlerësimi  i rrjetit të infrastrukturës ekzistuese. Sistemi dhe rehabilitimi i rruges dhe sinjalistikes; Sistemimi dhe rehabilitimi në përputhje me planin e zhvillimit urban të zonës;
</t>
  </si>
  <si>
    <t xml:space="preserve">kilometra </t>
  </si>
  <si>
    <t>Masterplane per zonat me perparesi zhvillimin e turizmit</t>
  </si>
  <si>
    <t>Krijimi i masterplaneve  per zonat me perparesi zhvillimin e turizmit</t>
  </si>
  <si>
    <t>numer masterplanesh</t>
  </si>
  <si>
    <t xml:space="preserve">Mbikqyrja per projektin krijimi I infrastruktures midis zonave bregdetare dhe malore </t>
  </si>
  <si>
    <t>numer</t>
  </si>
  <si>
    <t>Qëndrueshmëria e peizazheve ujore nëpërmjet ripërdorimit të mbetjeve të
ngurta detare (WELCOME)</t>
  </si>
  <si>
    <t>Qëndrueshmëria e peizazheve ujore nëpërmjet ripërdorimit të mbetjeve të</t>
  </si>
  <si>
    <t xml:space="preserve">Hulumtime mbi ML (duke përfshirë modelimin) dhe largimin ML nga përzgjedhja italiane, plazhet shqiptare dhe malazeze. Restaurimin e dunave, sipas një metodologjie të mirëpërcaktuar. Hartimin e një plani ML në kuadër të ICZM. </t>
  </si>
  <si>
    <t>plan I hartuar</t>
  </si>
  <si>
    <t>Praktikat bregdetare per qeverisjen e kalter (BLUE COAST)</t>
  </si>
  <si>
    <t xml:space="preserve">Rritja e efektivitetit të mbrojtjes mjedisore, përdorimi i qëndrueshëm i burimeve natyrore, Mbrojtja e mjedisit dhe promovimi i përshtatjes dhe zbutjes së ndryshimeve klimatike, parandalimi dhe menaxhimi i rrezikut. </t>
  </si>
  <si>
    <t>numer stacione</t>
  </si>
  <si>
    <t>Skema dhe Aplikacioni Mobile për ruajtjen dhe promovimin e përbashkët 
gastronomisë tradicionale(CBTB)</t>
  </si>
  <si>
    <t>Ruajtja dhe promovimi i gastronomisë tradicionale 2. Zhvillimi i një produkti të ri turistik të integruar për promovimin e zonës si destinacion turistik</t>
  </si>
  <si>
    <t>Ruajtja dhe promovimi i gastronomisë tradicionale. Zhvillimi i një produkti të ri turistik të integruar për promovimin e zonës si destinacion turistik</t>
  </si>
  <si>
    <t>work shop te zhvilluara</t>
  </si>
  <si>
    <t>Zhvillimi i Turizmit Detar dhe Promovimi i Porteve Rajonale REGLPORTS</t>
  </si>
  <si>
    <t>Projekti do të rrisë numrin e turistëvet, rritjen ekonomike rajonale dhe kontribuon ndjeshëm në arritjen e treguesve të rezultateve të Programit.
REGLPORTS parashikon te lehtesoje menaxhimin e Turizmit Detar.</t>
  </si>
  <si>
    <t>Krijimi dhe hartezimi I rrugeve qe do te jene pjese e tre paketave tematike (trashgimi, mireqenie, gastronomi)</t>
  </si>
  <si>
    <t>Krijimi dhe hartezimi I rrugeve qe do te jene pjese e tre paketave tematike (trashgimi, mireqenie, gastronomi) dhe instalimi I sensoreve inteligjente te vendndodhjes, me baze blutouth per navigimin ne te gjitha rruget, si dhe krijimi I nje aplikacioni per shperndarjen e permbajtjes se tyre ne celularin e perdoruesit</t>
  </si>
  <si>
    <t>Grumbullimi i SME-ve inovative te turizmit nderkufitar INNOTOURCLUST</t>
  </si>
  <si>
    <t>Krijimi dhe zbatimi I nje "Cluster" inovativ nderkufitar te turizmit</t>
  </si>
  <si>
    <t>Krijimi dhe zbatimi I nje "Cluster" inovativ nderkufitar te turizmit I fokusuar ne integrimin, trajnimin dhe perdorimin e teknologjive inovative nga operatoret ekonomik, me qellim permiresimin e konkurueshmerise dhe bashkpunimit ndermjet SME-ve vendore me industrine e turizmit nderkombetar.</t>
  </si>
  <si>
    <t>"TREC" Shqiperi udheto ne menyren tende: Menaxhimi multi aktor I integruar I turizmit rural dhe kulturor ne qarqet e Gjirokastres dhe Beratit.</t>
  </si>
  <si>
    <t>Krijimi I produkteve turistike te lidhura me trizmin kulturor dhe natyror/rural.</t>
  </si>
  <si>
    <t>Krijimi I produkteve turistike te lidhura me trizmin kulturor dhe natyror/rural. Pergatitja e paketave promovuese te ketyre produkteve dhe shperndarja  e informacionit te qeverisja vendore dhe ESM-te lokale.</t>
  </si>
  <si>
    <t>Due Mari</t>
  </si>
  <si>
    <t>Krijimi i nje platforme dixhitale per pasqyrimin e objekteve kulturore turistike si dhe paraqitja e produkteve turistike nepermjet realitetit virtual interaktiv</t>
  </si>
  <si>
    <t>numer platforme</t>
  </si>
  <si>
    <t>M260324</t>
  </si>
  <si>
    <t xml:space="preserve">Vendosja e bovave ankoruese </t>
  </si>
  <si>
    <t>Kontrolli hyres ne zonat e mbrojtura</t>
  </si>
  <si>
    <t>xxxxxxxxxx</t>
  </si>
  <si>
    <t>Sistemimi I zones se pelegrinazhit ne malin e Tomorrit</t>
  </si>
  <si>
    <t>xxxxxxxx</t>
  </si>
  <si>
    <t>18CG701</t>
  </si>
  <si>
    <t>18CG801</t>
  </si>
  <si>
    <t>18CG901</t>
  </si>
  <si>
    <t>18CH001</t>
  </si>
  <si>
    <t>18CH201</t>
  </si>
  <si>
    <t>18CH301</t>
  </si>
  <si>
    <t>18CH401</t>
  </si>
  <si>
    <t>Krijimi dhe zhvillimi i një produkti turistik unik, nëpërmjet krijimit të Brand-it të Zonës, Rrugëve Tematike që lidhin portet/bregdetin me destinacionet (kulturore, gastronomike, fetare, mjedisore dhe arkeologjike) në zonat e brendshme, si dhe krijimit t</t>
  </si>
  <si>
    <t>18CH002</t>
  </si>
  <si>
    <t>Krijimi dhe zhvillimi i një produkti turistik unik, nëpërmjet krijimit të Brand-it të Zonës, Rrugëve Tematike që lidhin portet/bregdetin me destinacionet (kulturore, gastronomike, fetare, mjedisore dhe arkeologjike) në zonat e brendshme, si dhe krijimit të një Qendre dhe Rrjeti të përbashkët, për menaxhimin, marketimin dhe komunikimin e operatorëve ekonomik lokal në zonën REGLPORTS, duke përdorur teknologji dhe metoda inovative</t>
  </si>
  <si>
    <t>Nr.sistemi</t>
  </si>
  <si>
    <t>18CH501</t>
  </si>
  <si>
    <t>18CH601</t>
  </si>
  <si>
    <t>18CH701</t>
  </si>
  <si>
    <t>18CH801</t>
  </si>
  <si>
    <t>18CH901</t>
  </si>
  <si>
    <t>Akte ligjore dhe nenligjore/Dokumenta strategjike</t>
  </si>
  <si>
    <t>Objekte te administruara nga AKZM</t>
  </si>
  <si>
    <t xml:space="preserve">numer </t>
  </si>
  <si>
    <t>AKZM administron në total 64 godina të shpërndara në të gjithë zonat e mbrojtura nga keto 8 godina janë qendra informuese për vizitorët, mirëmbajtja dhe ruajtja e tyre përben një hallkë të domosdoshme për realizimin e aktivitetve dhe arritjen e objektivave për ZM-të, Akzm Administron në total 32 automjete që operojne në 12 Administrata Rajonale të Zonave të Mbrojtura si dhe 8 motobarka dhe 42 motorra, riparimi dhe mirembajtja e tyre përbën një domosdoshmeri për realizimin e aktiviteteve brenda zonave te mbrojtura per kete do te ndiqen procedurat e prokurimit dhe te realizohet sherbimi sipas kerkesave te planifikuara</t>
  </si>
  <si>
    <t>Turizem i promovuar</t>
  </si>
  <si>
    <t>18CI001</t>
  </si>
  <si>
    <t>18BH301</t>
  </si>
  <si>
    <t>Permiresim I menaxhimit te kimikateve</t>
  </si>
  <si>
    <t>18BH201</t>
  </si>
  <si>
    <t>Sistem i ngritur per menaxhimin e mbetjeve detare</t>
  </si>
  <si>
    <t>18BH101</t>
  </si>
  <si>
    <t>18BH001</t>
  </si>
  <si>
    <t>18BG901</t>
  </si>
  <si>
    <t>18BG601</t>
  </si>
  <si>
    <t>18BG401</t>
  </si>
  <si>
    <t>Projekti Aquanex - Ruajtja dhe sigurimi I trupave ujor</t>
  </si>
  <si>
    <t xml:space="preserve">GM26070  </t>
  </si>
  <si>
    <t>M260403</t>
  </si>
  <si>
    <t>Ministria e Turizmit dhe Mjedisit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</si>
</sst>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i/>
      <sz val="9"/>
      <color theme="1"/>
      <name val="Calibri"/>
      <family val="2"/>
      <scheme val="minor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sz val="12"/>
      <color theme="1"/>
      <name val="Calibri"/>
      <family val="2"/>
      <scheme val="minor"/>
    </font>
    <font>
      <sz val="8"/>
      <color rgb="FFFF0000"/>
      <name val="Garamond"/>
      <family val="1"/>
    </font>
    <font>
      <sz val="8"/>
      <name val="Garamond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mbria"/>
      <family val="1"/>
    </font>
    <font>
      <b/>
      <sz val="8"/>
      <color theme="9" tint="-0.249977111117893"/>
      <name val="Garamond"/>
      <family val="1"/>
    </font>
    <font>
      <sz val="8"/>
      <color theme="9" tint="-0.249977111117893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Garamond"/>
      <family val="1"/>
    </font>
    <font>
      <sz val="8"/>
      <color rgb="FF000000"/>
      <name val="Cambria"/>
      <family val="1"/>
    </font>
    <font>
      <sz val="10"/>
      <color theme="1"/>
      <name val="Calibri"/>
      <family val="2"/>
      <scheme val="minor"/>
    </font>
    <font>
      <i/>
      <sz val="8"/>
      <name val="Garamond"/>
      <family val="1"/>
    </font>
    <font>
      <sz val="11"/>
      <name val="Calibri"/>
      <family val="2"/>
      <scheme val="minor"/>
    </font>
    <font>
      <b/>
      <sz val="10"/>
      <name val="Garamond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 style="medium">
        <color theme="4"/>
      </right>
      <top/>
      <bottom style="medium">
        <color rgb="FF2E74B5"/>
      </bottom>
      <diagonal/>
    </border>
    <border>
      <left style="medium">
        <color theme="4"/>
      </left>
      <right style="medium">
        <color rgb="FF2E74B5"/>
      </right>
      <top/>
      <bottom style="medium">
        <color rgb="FF2E74B5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thin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4" fillId="0" borderId="0"/>
    <xf numFmtId="164" fontId="1" fillId="0" borderId="0" applyFont="0" applyFill="0" applyBorder="0" applyAlignment="0" applyProtection="0"/>
  </cellStyleXfs>
  <cellXfs count="308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center" vertical="center"/>
    </xf>
    <xf numFmtId="165" fontId="19" fillId="33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5" fontId="21" fillId="0" borderId="15" xfId="0" applyNumberFormat="1" applyFont="1" applyBorder="1" applyAlignment="1">
      <alignment horizontal="center" vertical="center"/>
    </xf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 indent="1"/>
    </xf>
    <xf numFmtId="0" fontId="30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0" fontId="33" fillId="0" borderId="22" xfId="0" applyFont="1" applyBorder="1"/>
    <xf numFmtId="0" fontId="20" fillId="0" borderId="0" xfId="0" applyFont="1"/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29" xfId="0" applyFont="1" applyBorder="1"/>
    <xf numFmtId="0" fontId="33" fillId="0" borderId="30" xfId="0" applyFont="1" applyBorder="1"/>
    <xf numFmtId="0" fontId="33" fillId="0" borderId="32" xfId="0" applyFont="1" applyBorder="1"/>
    <xf numFmtId="0" fontId="33" fillId="0" borderId="34" xfId="0" applyFont="1" applyBorder="1"/>
    <xf numFmtId="0" fontId="33" fillId="0" borderId="35" xfId="0" applyFont="1" applyBorder="1"/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9" fillId="37" borderId="15" xfId="0" applyNumberFormat="1" applyFont="1" applyFill="1" applyBorder="1" applyAlignment="1">
      <alignment horizontal="center" vertical="center"/>
    </xf>
    <xf numFmtId="3" fontId="19" fillId="33" borderId="15" xfId="43" applyNumberFormat="1" applyFont="1" applyFill="1" applyBorder="1" applyAlignment="1">
      <alignment horizontal="center" vertical="center"/>
    </xf>
    <xf numFmtId="9" fontId="35" fillId="33" borderId="15" xfId="0" applyNumberFormat="1" applyFont="1" applyFill="1" applyBorder="1" applyAlignment="1">
      <alignment horizontal="center" vertical="center"/>
    </xf>
    <xf numFmtId="0" fontId="32" fillId="0" borderId="0" xfId="0" applyFont="1"/>
    <xf numFmtId="3" fontId="21" fillId="33" borderId="15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5" fontId="0" fillId="0" borderId="0" xfId="43" applyNumberFormat="1" applyFont="1"/>
    <xf numFmtId="165" fontId="19" fillId="0" borderId="15" xfId="43" applyNumberFormat="1" applyFont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9" fontId="28" fillId="34" borderId="19" xfId="0" applyNumberFormat="1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/>
    </xf>
    <xf numFmtId="0" fontId="29" fillId="0" borderId="38" xfId="0" applyFont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28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8" fillId="34" borderId="19" xfId="0" applyFont="1" applyFill="1" applyBorder="1" applyAlignment="1">
      <alignment horizontal="left" vertical="center" wrapText="1"/>
    </xf>
    <xf numFmtId="0" fontId="39" fillId="0" borderId="22" xfId="0" applyFont="1" applyBorder="1"/>
    <xf numFmtId="0" fontId="39" fillId="0" borderId="22" xfId="0" applyFont="1" applyBorder="1" applyAlignment="1">
      <alignment wrapText="1"/>
    </xf>
    <xf numFmtId="9" fontId="19" fillId="37" borderId="15" xfId="0" applyNumberFormat="1" applyFont="1" applyFill="1" applyBorder="1" applyAlignment="1">
      <alignment horizontal="center" vertical="center" wrapText="1"/>
    </xf>
    <xf numFmtId="9" fontId="19" fillId="37" borderId="13" xfId="0" applyNumberFormat="1" applyFont="1" applyFill="1" applyBorder="1" applyAlignment="1">
      <alignment horizontal="center" vertical="center"/>
    </xf>
    <xf numFmtId="0" fontId="40" fillId="0" borderId="22" xfId="0" applyFont="1" applyBorder="1"/>
    <xf numFmtId="3" fontId="19" fillId="37" borderId="15" xfId="43" applyNumberFormat="1" applyFont="1" applyFill="1" applyBorder="1" applyAlignment="1">
      <alignment horizontal="center" vertical="center"/>
    </xf>
    <xf numFmtId="0" fontId="40" fillId="0" borderId="22" xfId="0" applyFont="1" applyBorder="1" applyAlignment="1">
      <alignment wrapText="1"/>
    </xf>
    <xf numFmtId="0" fontId="28" fillId="36" borderId="16" xfId="0" applyFont="1" applyFill="1" applyBorder="1" applyAlignment="1">
      <alignment horizontal="left" vertical="center" wrapText="1"/>
    </xf>
    <xf numFmtId="0" fontId="41" fillId="34" borderId="16" xfId="0" applyFont="1" applyFill="1" applyBorder="1" applyAlignment="1">
      <alignment horizontal="left" vertical="center" wrapText="1"/>
    </xf>
    <xf numFmtId="9" fontId="41" fillId="34" borderId="19" xfId="0" applyNumberFormat="1" applyFont="1" applyFill="1" applyBorder="1" applyAlignment="1">
      <alignment horizontal="center" vertical="center" wrapText="1"/>
    </xf>
    <xf numFmtId="0" fontId="41" fillId="34" borderId="16" xfId="0" applyFont="1" applyFill="1" applyBorder="1" applyAlignment="1">
      <alignment horizontal="left" vertical="center"/>
    </xf>
    <xf numFmtId="0" fontId="42" fillId="33" borderId="16" xfId="0" applyFont="1" applyFill="1" applyBorder="1" applyAlignment="1">
      <alignment horizontal="left" vertical="center" wrapText="1"/>
    </xf>
    <xf numFmtId="0" fontId="41" fillId="33" borderId="17" xfId="0" applyFont="1" applyFill="1" applyBorder="1" applyAlignment="1">
      <alignment horizontal="center" vertical="center" wrapText="1"/>
    </xf>
    <xf numFmtId="0" fontId="41" fillId="33" borderId="15" xfId="0" applyFont="1" applyFill="1" applyBorder="1" applyAlignment="1">
      <alignment horizontal="center" vertical="center" wrapText="1"/>
    </xf>
    <xf numFmtId="3" fontId="42" fillId="33" borderId="16" xfId="0" applyNumberFormat="1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left" vertical="center" wrapText="1"/>
    </xf>
    <xf numFmtId="3" fontId="35" fillId="33" borderId="16" xfId="0" applyNumberFormat="1" applyFont="1" applyFill="1" applyBorder="1" applyAlignment="1">
      <alignment horizontal="center" vertical="center" wrapText="1"/>
    </xf>
    <xf numFmtId="0" fontId="28" fillId="38" borderId="19" xfId="0" applyFont="1" applyFill="1" applyBorder="1" applyAlignment="1">
      <alignment horizontal="left" vertical="center" wrapText="1"/>
    </xf>
    <xf numFmtId="0" fontId="28" fillId="38" borderId="16" xfId="0" applyFont="1" applyFill="1" applyBorder="1" applyAlignment="1">
      <alignment horizontal="left" vertical="center" wrapText="1"/>
    </xf>
    <xf numFmtId="3" fontId="19" fillId="33" borderId="20" xfId="0" applyNumberFormat="1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0" fillId="0" borderId="0" xfId="43" applyFont="1"/>
    <xf numFmtId="0" fontId="19" fillId="33" borderId="16" xfId="0" applyFont="1" applyFill="1" applyBorder="1" applyAlignment="1">
      <alignment vertical="center" wrapText="1"/>
    </xf>
    <xf numFmtId="3" fontId="36" fillId="33" borderId="16" xfId="0" applyNumberFormat="1" applyFont="1" applyFill="1" applyBorder="1" applyAlignment="1">
      <alignment horizontal="center" vertical="center" wrapText="1"/>
    </xf>
    <xf numFmtId="0" fontId="28" fillId="34" borderId="22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 indent="1"/>
    </xf>
    <xf numFmtId="0" fontId="29" fillId="0" borderId="22" xfId="0" applyFont="1" applyBorder="1" applyAlignment="1">
      <alignment horizontal="left" vertical="center" wrapText="1" indent="1"/>
    </xf>
    <xf numFmtId="3" fontId="36" fillId="0" borderId="15" xfId="0" applyNumberFormat="1" applyFont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 wrapText="1"/>
    </xf>
    <xf numFmtId="9" fontId="19" fillId="37" borderId="17" xfId="0" applyNumberFormat="1" applyFont="1" applyFill="1" applyBorder="1" applyAlignment="1">
      <alignment horizontal="center" vertical="center"/>
    </xf>
    <xf numFmtId="9" fontId="19" fillId="37" borderId="45" xfId="0" applyNumberFormat="1" applyFont="1" applyFill="1" applyBorder="1" applyAlignment="1">
      <alignment horizontal="center" vertical="center"/>
    </xf>
    <xf numFmtId="0" fontId="19" fillId="33" borderId="46" xfId="0" applyFont="1" applyFill="1" applyBorder="1" applyAlignment="1">
      <alignment horizontal="left" vertical="center" wrapText="1"/>
    </xf>
    <xf numFmtId="0" fontId="45" fillId="0" borderId="36" xfId="0" applyFont="1" applyBorder="1"/>
    <xf numFmtId="0" fontId="45" fillId="33" borderId="36" xfId="0" applyFont="1" applyFill="1" applyBorder="1"/>
    <xf numFmtId="0" fontId="19" fillId="33" borderId="47" xfId="0" applyFont="1" applyFill="1" applyBorder="1" applyAlignment="1">
      <alignment horizontal="left" vertical="center" wrapText="1"/>
    </xf>
    <xf numFmtId="9" fontId="19" fillId="37" borderId="36" xfId="0" applyNumberFormat="1" applyFont="1" applyFill="1" applyBorder="1" applyAlignment="1">
      <alignment horizontal="center" vertical="center"/>
    </xf>
    <xf numFmtId="9" fontId="19" fillId="37" borderId="48" xfId="0" applyNumberFormat="1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left" vertical="center" wrapText="1"/>
    </xf>
    <xf numFmtId="3" fontId="19" fillId="33" borderId="17" xfId="43" applyNumberFormat="1" applyFont="1" applyFill="1" applyBorder="1" applyAlignment="1">
      <alignment horizontal="center" vertical="center"/>
    </xf>
    <xf numFmtId="3" fontId="35" fillId="33" borderId="37" xfId="43" applyNumberFormat="1" applyFont="1" applyFill="1" applyBorder="1" applyAlignment="1">
      <alignment horizontal="center" vertical="center"/>
    </xf>
    <xf numFmtId="0" fontId="40" fillId="0" borderId="49" xfId="0" applyFont="1" applyBorder="1" applyAlignment="1">
      <alignment wrapText="1"/>
    </xf>
    <xf numFmtId="0" fontId="39" fillId="0" borderId="49" xfId="0" applyFont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left" vertical="center" wrapText="1"/>
    </xf>
    <xf numFmtId="3" fontId="35" fillId="33" borderId="17" xfId="43" applyNumberFormat="1" applyFont="1" applyFill="1" applyBorder="1" applyAlignment="1">
      <alignment horizontal="center" vertical="center"/>
    </xf>
    <xf numFmtId="3" fontId="35" fillId="33" borderId="36" xfId="43" applyNumberFormat="1" applyFont="1" applyFill="1" applyBorder="1" applyAlignment="1">
      <alignment horizontal="center" vertical="center"/>
    </xf>
    <xf numFmtId="9" fontId="35" fillId="33" borderId="17" xfId="0" applyNumberFormat="1" applyFont="1" applyFill="1" applyBorder="1" applyAlignment="1">
      <alignment horizontal="center" vertical="center"/>
    </xf>
    <xf numFmtId="9" fontId="35" fillId="33" borderId="36" xfId="0" applyNumberFormat="1" applyFont="1" applyFill="1" applyBorder="1" applyAlignment="1">
      <alignment horizontal="center" vertical="center"/>
    </xf>
    <xf numFmtId="0" fontId="24" fillId="0" borderId="36" xfId="42" applyBorder="1"/>
    <xf numFmtId="3" fontId="19" fillId="37" borderId="36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33" borderId="16" xfId="0" applyFont="1" applyFill="1" applyBorder="1" applyAlignment="1">
      <alignment horizontal="center" vertical="center" wrapText="1"/>
    </xf>
    <xf numFmtId="0" fontId="46" fillId="0" borderId="22" xfId="0" applyFont="1" applyBorder="1"/>
    <xf numFmtId="3" fontId="21" fillId="0" borderId="15" xfId="43" applyNumberFormat="1" applyFont="1" applyBorder="1" applyAlignment="1">
      <alignment horizontal="center" vertical="center"/>
    </xf>
    <xf numFmtId="0" fontId="19" fillId="34" borderId="22" xfId="0" applyFont="1" applyFill="1" applyBorder="1" applyAlignment="1">
      <alignment vertical="center" wrapText="1"/>
    </xf>
    <xf numFmtId="0" fontId="0" fillId="33" borderId="0" xfId="0" applyFill="1"/>
    <xf numFmtId="0" fontId="28" fillId="33" borderId="19" xfId="0" applyFont="1" applyFill="1" applyBorder="1" applyAlignment="1">
      <alignment horizontal="left" vertical="center" wrapText="1"/>
    </xf>
    <xf numFmtId="3" fontId="21" fillId="0" borderId="13" xfId="0" applyNumberFormat="1" applyFont="1" applyBorder="1" applyAlignment="1">
      <alignment horizontal="center" vertical="center"/>
    </xf>
    <xf numFmtId="0" fontId="25" fillId="0" borderId="51" xfId="0" applyFont="1" applyBorder="1" applyAlignment="1">
      <alignment horizontal="left" vertical="center" wrapText="1" indent="1"/>
    </xf>
    <xf numFmtId="0" fontId="25" fillId="0" borderId="52" xfId="0" applyFont="1" applyBorder="1" applyAlignment="1">
      <alignment horizontal="left" vertical="center" wrapText="1" indent="1"/>
    </xf>
    <xf numFmtId="0" fontId="22" fillId="0" borderId="52" xfId="0" applyFont="1" applyBorder="1" applyAlignment="1">
      <alignment horizontal="left" vertical="center" wrapText="1" indent="1"/>
    </xf>
    <xf numFmtId="0" fontId="33" fillId="0" borderId="53" xfId="0" applyFont="1" applyBorder="1"/>
    <xf numFmtId="0" fontId="33" fillId="0" borderId="54" xfId="0" applyFont="1" applyBorder="1"/>
    <xf numFmtId="0" fontId="33" fillId="0" borderId="55" xfId="0" applyFont="1" applyBorder="1"/>
    <xf numFmtId="0" fontId="47" fillId="0" borderId="0" xfId="0" applyFont="1"/>
    <xf numFmtId="0" fontId="19" fillId="33" borderId="16" xfId="0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center" vertical="center"/>
    </xf>
    <xf numFmtId="165" fontId="21" fillId="0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left" vertical="center" wrapText="1"/>
    </xf>
    <xf numFmtId="9" fontId="28" fillId="0" borderId="19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 indent="1"/>
    </xf>
    <xf numFmtId="0" fontId="20" fillId="35" borderId="16" xfId="0" applyFont="1" applyFill="1" applyBorder="1" applyAlignment="1">
      <alignment vertical="center" wrapText="1"/>
    </xf>
    <xf numFmtId="3" fontId="36" fillId="0" borderId="50" xfId="45" applyNumberFormat="1" applyFont="1" applyFill="1" applyBorder="1" applyAlignment="1">
      <alignment horizontal="center" vertical="center"/>
    </xf>
    <xf numFmtId="3" fontId="36" fillId="0" borderId="22" xfId="45" applyNumberFormat="1" applyFont="1" applyFill="1" applyBorder="1" applyAlignment="1">
      <alignment horizontal="center" vertical="center"/>
    </xf>
    <xf numFmtId="166" fontId="0" fillId="0" borderId="0" xfId="45" applyNumberFormat="1" applyFont="1"/>
    <xf numFmtId="3" fontId="21" fillId="0" borderId="15" xfId="43" applyNumberFormat="1" applyFont="1" applyFill="1" applyBorder="1" applyAlignment="1">
      <alignment horizontal="center" vertical="center"/>
    </xf>
    <xf numFmtId="3" fontId="48" fillId="0" borderId="15" xfId="0" applyNumberFormat="1" applyFont="1" applyFill="1" applyBorder="1" applyAlignment="1">
      <alignment horizontal="center" vertical="center"/>
    </xf>
    <xf numFmtId="0" fontId="49" fillId="0" borderId="0" xfId="0" applyFont="1" applyFill="1"/>
    <xf numFmtId="3" fontId="35" fillId="0" borderId="15" xfId="43" applyNumberFormat="1" applyFont="1" applyFill="1" applyBorder="1" applyAlignment="1">
      <alignment horizontal="center" vertical="center"/>
    </xf>
    <xf numFmtId="9" fontId="35" fillId="0" borderId="15" xfId="0" applyNumberFormat="1" applyFont="1" applyFill="1" applyBorder="1" applyAlignment="1">
      <alignment horizontal="center" vertical="center"/>
    </xf>
    <xf numFmtId="9" fontId="19" fillId="0" borderId="15" xfId="0" applyNumberFormat="1" applyFont="1" applyFill="1" applyBorder="1" applyAlignment="1">
      <alignment horizontal="center" vertical="center"/>
    </xf>
    <xf numFmtId="9" fontId="35" fillId="0" borderId="17" xfId="0" applyNumberFormat="1" applyFont="1" applyFill="1" applyBorder="1" applyAlignment="1">
      <alignment horizontal="center" vertical="center"/>
    </xf>
    <xf numFmtId="9" fontId="35" fillId="0" borderId="36" xfId="0" applyNumberFormat="1" applyFont="1" applyFill="1" applyBorder="1" applyAlignment="1">
      <alignment horizontal="center" vertical="center"/>
    </xf>
    <xf numFmtId="3" fontId="19" fillId="0" borderId="15" xfId="43" applyNumberFormat="1" applyFont="1" applyFill="1" applyBorder="1" applyAlignment="1">
      <alignment horizontal="center" vertical="center"/>
    </xf>
    <xf numFmtId="49" fontId="35" fillId="0" borderId="15" xfId="43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1" fillId="35" borderId="39" xfId="0" applyFont="1" applyFill="1" applyBorder="1" applyAlignment="1">
      <alignment horizontal="left" vertical="top" wrapText="1"/>
    </xf>
    <xf numFmtId="0" fontId="27" fillId="35" borderId="40" xfId="0" applyFont="1" applyFill="1" applyBorder="1" applyAlignment="1">
      <alignment horizontal="left" vertical="top" wrapText="1"/>
    </xf>
    <xf numFmtId="0" fontId="27" fillId="35" borderId="41" xfId="0" applyFont="1" applyFill="1" applyBorder="1" applyAlignment="1">
      <alignment horizontal="left" vertical="top" wrapText="1"/>
    </xf>
    <xf numFmtId="0" fontId="38" fillId="35" borderId="23" xfId="0" applyFont="1" applyFill="1" applyBorder="1" applyAlignment="1">
      <alignment horizontal="left" vertical="top" wrapText="1"/>
    </xf>
    <xf numFmtId="0" fontId="38" fillId="35" borderId="24" xfId="0" applyFont="1" applyFill="1" applyBorder="1" applyAlignment="1">
      <alignment horizontal="left" vertical="top" wrapText="1"/>
    </xf>
    <xf numFmtId="0" fontId="38" fillId="35" borderId="0" xfId="0" applyFont="1" applyFill="1" applyBorder="1" applyAlignment="1">
      <alignment horizontal="left" vertical="top" wrapText="1"/>
    </xf>
    <xf numFmtId="0" fontId="38" fillId="35" borderId="25" xfId="0" applyFont="1" applyFill="1" applyBorder="1" applyAlignment="1">
      <alignment horizontal="left" vertical="top" wrapText="1"/>
    </xf>
    <xf numFmtId="0" fontId="38" fillId="35" borderId="26" xfId="0" applyFont="1" applyFill="1" applyBorder="1" applyAlignment="1">
      <alignment horizontal="left" vertical="top" wrapText="1"/>
    </xf>
    <xf numFmtId="0" fontId="38" fillId="35" borderId="27" xfId="0" applyFont="1" applyFill="1" applyBorder="1" applyAlignment="1">
      <alignment horizontal="left" vertical="top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9" fontId="19" fillId="34" borderId="11" xfId="0" applyNumberFormat="1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9" fontId="19" fillId="33" borderId="10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2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49" fontId="18" fillId="33" borderId="10" xfId="0" quotePrefix="1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34" borderId="44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9" fontId="19" fillId="38" borderId="10" xfId="0" applyNumberFormat="1" applyFont="1" applyFill="1" applyBorder="1" applyAlignment="1">
      <alignment horizontal="center" vertical="center" wrapText="1"/>
    </xf>
    <xf numFmtId="9" fontId="19" fillId="38" borderId="11" xfId="0" applyNumberFormat="1" applyFont="1" applyFill="1" applyBorder="1" applyAlignment="1">
      <alignment horizontal="center" vertical="center" wrapText="1"/>
    </xf>
    <xf numFmtId="9" fontId="19" fillId="38" borderId="14" xfId="0" applyNumberFormat="1" applyFont="1" applyFill="1" applyBorder="1" applyAlignment="1">
      <alignment horizontal="center" vertical="center" wrapText="1"/>
    </xf>
    <xf numFmtId="9" fontId="18" fillId="38" borderId="10" xfId="0" applyNumberFormat="1" applyFont="1" applyFill="1" applyBorder="1" applyAlignment="1">
      <alignment horizontal="center" vertical="center" wrapText="1"/>
    </xf>
    <xf numFmtId="9" fontId="18" fillId="38" borderId="11" xfId="0" applyNumberFormat="1" applyFont="1" applyFill="1" applyBorder="1" applyAlignment="1">
      <alignment horizontal="center" vertical="center" wrapText="1"/>
    </xf>
    <xf numFmtId="9" fontId="18" fillId="38" borderId="14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top" wrapText="1"/>
    </xf>
    <xf numFmtId="0" fontId="18" fillId="34" borderId="11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9" fillId="33" borderId="20" xfId="0" applyFont="1" applyFill="1" applyBorder="1" applyAlignment="1">
      <alignment horizontal="center" vertical="center" wrapText="1"/>
    </xf>
    <xf numFmtId="9" fontId="19" fillId="38" borderId="10" xfId="0" applyNumberFormat="1" applyFont="1" applyFill="1" applyBorder="1" applyAlignment="1">
      <alignment horizontal="center" vertical="center"/>
    </xf>
    <xf numFmtId="9" fontId="19" fillId="38" borderId="12" xfId="0" applyNumberFormat="1" applyFont="1" applyFill="1" applyBorder="1" applyAlignment="1">
      <alignment horizontal="center" vertical="center"/>
    </xf>
    <xf numFmtId="9" fontId="19" fillId="38" borderId="11" xfId="0" applyNumberFormat="1" applyFont="1" applyFill="1" applyBorder="1" applyAlignment="1">
      <alignment horizontal="center" vertical="center"/>
    </xf>
    <xf numFmtId="9" fontId="19" fillId="38" borderId="14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23" fillId="34" borderId="44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9" fontId="42" fillId="34" borderId="10" xfId="0" applyNumberFormat="1" applyFont="1" applyFill="1" applyBorder="1" applyAlignment="1">
      <alignment horizontal="center" vertical="center"/>
    </xf>
    <xf numFmtId="9" fontId="42" fillId="34" borderId="13" xfId="0" applyNumberFormat="1" applyFont="1" applyFill="1" applyBorder="1" applyAlignment="1">
      <alignment horizontal="center" vertical="center"/>
    </xf>
    <xf numFmtId="9" fontId="42" fillId="34" borderId="11" xfId="0" applyNumberFormat="1" applyFont="1" applyFill="1" applyBorder="1" applyAlignment="1">
      <alignment horizontal="center" vertical="center"/>
    </xf>
    <xf numFmtId="9" fontId="42" fillId="34" borderId="14" xfId="0" applyNumberFormat="1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 wrapText="1"/>
    </xf>
    <xf numFmtId="0" fontId="42" fillId="33" borderId="11" xfId="0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50" fillId="39" borderId="10" xfId="0" applyFont="1" applyFill="1" applyBorder="1" applyAlignment="1">
      <alignment horizontal="center" vertical="center"/>
    </xf>
    <xf numFmtId="0" fontId="50" fillId="39" borderId="11" xfId="0" applyFont="1" applyFill="1" applyBorder="1" applyAlignment="1">
      <alignment horizontal="center" vertical="center"/>
    </xf>
    <xf numFmtId="0" fontId="50" fillId="39" borderId="14" xfId="0" applyFont="1" applyFill="1" applyBorder="1" applyAlignment="1">
      <alignment horizontal="center" vertical="center"/>
    </xf>
    <xf numFmtId="9" fontId="19" fillId="36" borderId="10" xfId="0" applyNumberFormat="1" applyFont="1" applyFill="1" applyBorder="1" applyAlignment="1">
      <alignment horizontal="center" vertical="center"/>
    </xf>
    <xf numFmtId="9" fontId="19" fillId="36" borderId="12" xfId="0" applyNumberFormat="1" applyFont="1" applyFill="1" applyBorder="1" applyAlignment="1">
      <alignment horizontal="center" vertical="center"/>
    </xf>
    <xf numFmtId="9" fontId="19" fillId="36" borderId="11" xfId="0" applyNumberFormat="1" applyFont="1" applyFill="1" applyBorder="1" applyAlignment="1">
      <alignment horizontal="center" vertical="center"/>
    </xf>
    <xf numFmtId="9" fontId="19" fillId="36" borderId="14" xfId="0" applyNumberFormat="1" applyFont="1" applyFill="1" applyBorder="1" applyAlignment="1">
      <alignment horizontal="center" vertical="center"/>
    </xf>
    <xf numFmtId="9" fontId="19" fillId="34" borderId="13" xfId="0" applyNumberFormat="1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/>
    </xf>
    <xf numFmtId="0" fontId="42" fillId="33" borderId="11" xfId="0" applyFont="1" applyFill="1" applyBorder="1" applyAlignment="1">
      <alignment horizontal="center" vertical="center"/>
    </xf>
    <xf numFmtId="0" fontId="42" fillId="33" borderId="14" xfId="0" applyFont="1" applyFill="1" applyBorder="1" applyAlignment="1">
      <alignment horizontal="center" vertical="center"/>
    </xf>
    <xf numFmtId="0" fontId="42" fillId="33" borderId="18" xfId="0" applyFont="1" applyFill="1" applyBorder="1" applyAlignment="1">
      <alignment horizontal="center" vertical="center" wrapText="1"/>
    </xf>
    <xf numFmtId="0" fontId="42" fillId="33" borderId="16" xfId="0" applyFont="1" applyFill="1" applyBorder="1" applyAlignment="1">
      <alignment horizontal="center" vertical="center" wrapText="1"/>
    </xf>
    <xf numFmtId="9" fontId="19" fillId="33" borderId="11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9" fontId="19" fillId="0" borderId="10" xfId="0" applyNumberFormat="1" applyFont="1" applyFill="1" applyBorder="1" applyAlignment="1">
      <alignment horizontal="center" vertical="center"/>
    </xf>
    <xf numFmtId="9" fontId="19" fillId="0" borderId="12" xfId="0" applyNumberFormat="1" applyFont="1" applyFill="1" applyBorder="1" applyAlignment="1">
      <alignment horizontal="center" vertical="center"/>
    </xf>
    <xf numFmtId="9" fontId="19" fillId="0" borderId="11" xfId="0" applyNumberFormat="1" applyFont="1" applyFill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9" fontId="19" fillId="34" borderId="1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top"/>
    </xf>
    <xf numFmtId="0" fontId="18" fillId="34" borderId="14" xfId="0" applyFont="1" applyFill="1" applyBorder="1" applyAlignment="1">
      <alignment horizontal="center" vertical="top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9" fontId="19" fillId="33" borderId="10" xfId="0" applyNumberFormat="1" applyFont="1" applyFill="1" applyBorder="1" applyAlignment="1">
      <alignment horizontal="center" vertical="center" wrapText="1"/>
    </xf>
    <xf numFmtId="9" fontId="19" fillId="33" borderId="11" xfId="0" applyNumberFormat="1" applyFont="1" applyFill="1" applyBorder="1" applyAlignment="1">
      <alignment horizontal="center" vertical="center" wrapText="1"/>
    </xf>
    <xf numFmtId="9" fontId="19" fillId="33" borderId="14" xfId="0" applyNumberFormat="1" applyFont="1" applyFill="1" applyBorder="1" applyAlignment="1">
      <alignment horizontal="center" vertical="center" wrapText="1"/>
    </xf>
    <xf numFmtId="9" fontId="35" fillId="34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top" wrapText="1"/>
    </xf>
    <xf numFmtId="0" fontId="19" fillId="33" borderId="11" xfId="0" applyFont="1" applyFill="1" applyBorder="1" applyAlignment="1">
      <alignment horizontal="left" vertical="top" wrapText="1"/>
    </xf>
    <xf numFmtId="0" fontId="19" fillId="33" borderId="14" xfId="0" applyFont="1" applyFill="1" applyBorder="1" applyAlignment="1">
      <alignment horizontal="left" vertical="top" wrapText="1"/>
    </xf>
    <xf numFmtId="0" fontId="16" fillId="0" borderId="0" xfId="0" applyFont="1" applyAlignment="1"/>
    <xf numFmtId="0" fontId="16" fillId="0" borderId="0" xfId="0" applyFont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3"/>
  <sheetViews>
    <sheetView tabSelected="1" zoomScale="140" zoomScaleNormal="140" workbookViewId="0">
      <selection activeCell="I7" sqref="I7"/>
    </sheetView>
  </sheetViews>
  <sheetFormatPr defaultRowHeight="15" x14ac:dyDescent="0.25"/>
  <cols>
    <col min="1" max="1" width="28.5703125" customWidth="1"/>
    <col min="2" max="5" width="11.7109375" customWidth="1"/>
    <col min="8" max="8" width="11" customWidth="1"/>
    <col min="9" max="9" width="11" bestFit="1" customWidth="1"/>
  </cols>
  <sheetData>
    <row r="1" spans="1:6" x14ac:dyDescent="0.25">
      <c r="A1" s="201" t="s">
        <v>464</v>
      </c>
      <c r="B1" s="201"/>
      <c r="C1" s="201"/>
      <c r="D1" s="201"/>
      <c r="E1" s="201"/>
    </row>
    <row r="2" spans="1:6" ht="37.5" customHeight="1" x14ac:dyDescent="0.25">
      <c r="A2" s="307" t="s">
        <v>57</v>
      </c>
      <c r="B2" s="307"/>
      <c r="C2" s="307"/>
      <c r="D2" s="307"/>
      <c r="E2" s="307"/>
      <c r="F2" s="306"/>
    </row>
    <row r="3" spans="1:6" ht="18" customHeight="1" x14ac:dyDescent="0.25">
      <c r="A3" s="202" t="s">
        <v>58</v>
      </c>
      <c r="B3" s="202"/>
      <c r="C3" s="202"/>
      <c r="D3" s="202"/>
      <c r="E3" s="202"/>
      <c r="F3" s="41"/>
    </row>
    <row r="4" spans="1:6" ht="15.75" thickBot="1" x14ac:dyDescent="0.3"/>
    <row r="5" spans="1:6" ht="15.75" thickBot="1" x14ac:dyDescent="0.3">
      <c r="A5" s="18" t="s">
        <v>21</v>
      </c>
      <c r="B5" s="203" t="s">
        <v>84</v>
      </c>
      <c r="C5" s="203"/>
      <c r="D5" s="203"/>
      <c r="E5" s="203"/>
    </row>
    <row r="6" spans="1:6" ht="15.75" thickBot="1" x14ac:dyDescent="0.3">
      <c r="A6" s="18" t="s">
        <v>4</v>
      </c>
      <c r="B6" s="204" t="s">
        <v>81</v>
      </c>
      <c r="C6" s="205"/>
      <c r="D6" s="205"/>
      <c r="E6" s="206"/>
    </row>
    <row r="7" spans="1:6" ht="15.75" thickBot="1" x14ac:dyDescent="0.3">
      <c r="A7" s="18" t="s">
        <v>26</v>
      </c>
      <c r="B7" s="207" t="s">
        <v>59</v>
      </c>
      <c r="C7" s="208"/>
      <c r="D7" s="208"/>
      <c r="E7" s="209"/>
    </row>
    <row r="8" spans="1:6" ht="15.75" thickBot="1" x14ac:dyDescent="0.3">
      <c r="A8" s="210" t="s">
        <v>7</v>
      </c>
      <c r="B8" s="211"/>
      <c r="C8" s="211"/>
      <c r="D8" s="211"/>
      <c r="E8" s="212"/>
    </row>
    <row r="9" spans="1:6" ht="15.75" thickBot="1" x14ac:dyDescent="0.3">
      <c r="A9" s="213" t="s">
        <v>85</v>
      </c>
      <c r="B9" s="214"/>
      <c r="C9" s="214"/>
      <c r="D9" s="214"/>
      <c r="E9" s="215"/>
    </row>
    <row r="10" spans="1:6" ht="36.75" customHeight="1" thickBot="1" x14ac:dyDescent="0.3">
      <c r="A10" s="213"/>
      <c r="B10" s="214"/>
      <c r="C10" s="214"/>
      <c r="D10" s="214"/>
      <c r="E10" s="215"/>
    </row>
    <row r="11" spans="1:6" ht="15.75" thickBot="1" x14ac:dyDescent="0.3">
      <c r="A11" s="213"/>
      <c r="B11" s="214"/>
      <c r="C11" s="214"/>
      <c r="D11" s="214"/>
      <c r="E11" s="215"/>
    </row>
    <row r="12" spans="1:6" ht="66" customHeight="1" thickBot="1" x14ac:dyDescent="0.3">
      <c r="A12" s="17" t="s">
        <v>10</v>
      </c>
      <c r="B12" s="216" t="s">
        <v>307</v>
      </c>
      <c r="C12" s="217"/>
      <c r="D12" s="217"/>
      <c r="E12" s="218"/>
    </row>
    <row r="13" spans="1:6" ht="23.25" customHeight="1" x14ac:dyDescent="0.25">
      <c r="A13" s="174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6" ht="15.75" thickBot="1" x14ac:dyDescent="0.3">
      <c r="A14" s="175"/>
      <c r="B14" s="2" t="s">
        <v>5</v>
      </c>
      <c r="C14" s="2" t="s">
        <v>6</v>
      </c>
      <c r="D14" s="2" t="s">
        <v>6</v>
      </c>
      <c r="E14" s="2" t="s">
        <v>6</v>
      </c>
    </row>
    <row r="15" spans="1:6" ht="36.75" customHeight="1" thickBot="1" x14ac:dyDescent="0.3">
      <c r="A15" s="93" t="s">
        <v>317</v>
      </c>
      <c r="B15" s="100"/>
      <c r="C15" s="100"/>
      <c r="D15" s="100"/>
      <c r="E15" s="100"/>
    </row>
    <row r="16" spans="1:6" ht="18.75" customHeight="1" thickBot="1" x14ac:dyDescent="0.3">
      <c r="A16" s="97" t="s">
        <v>318</v>
      </c>
      <c r="B16" s="42"/>
      <c r="C16" s="42"/>
      <c r="D16" s="42"/>
      <c r="E16" s="95"/>
    </row>
    <row r="17" spans="1:10" ht="15.75" customHeight="1" thickBot="1" x14ac:dyDescent="0.3">
      <c r="A17" s="97" t="s">
        <v>319</v>
      </c>
      <c r="B17" s="42"/>
      <c r="C17" s="42"/>
      <c r="D17" s="42"/>
      <c r="E17" s="95"/>
    </row>
    <row r="18" spans="1:10" ht="15.75" thickBot="1" x14ac:dyDescent="0.3">
      <c r="A18" s="98" t="s">
        <v>320</v>
      </c>
      <c r="B18" s="42"/>
      <c r="C18" s="42"/>
      <c r="D18" s="42"/>
      <c r="E18" s="95"/>
    </row>
    <row r="19" spans="1:10" ht="15.75" customHeight="1" thickBot="1" x14ac:dyDescent="0.3">
      <c r="A19" s="96" t="s">
        <v>321</v>
      </c>
      <c r="B19" s="94"/>
      <c r="C19" s="94"/>
      <c r="D19" s="94"/>
      <c r="E19" s="101"/>
    </row>
    <row r="20" spans="1:10" ht="15.75" customHeight="1" thickBot="1" x14ac:dyDescent="0.3">
      <c r="A20" s="99" t="s">
        <v>322</v>
      </c>
      <c r="B20" s="114">
        <v>2</v>
      </c>
      <c r="C20" s="100" t="s">
        <v>338</v>
      </c>
      <c r="D20" s="100" t="s">
        <v>338</v>
      </c>
      <c r="E20" s="100" t="s">
        <v>338</v>
      </c>
    </row>
    <row r="21" spans="1:10" ht="42.75" customHeight="1" thickBot="1" x14ac:dyDescent="0.3">
      <c r="A21" s="14" t="s">
        <v>12</v>
      </c>
      <c r="B21" s="219" t="s">
        <v>308</v>
      </c>
      <c r="C21" s="220"/>
      <c r="D21" s="220"/>
      <c r="E21" s="221"/>
    </row>
    <row r="22" spans="1:10" ht="23.25" customHeight="1" thickBot="1" x14ac:dyDescent="0.3">
      <c r="A22" s="168" t="s">
        <v>13</v>
      </c>
      <c r="B22" s="169"/>
      <c r="C22" s="169"/>
      <c r="D22" s="169"/>
      <c r="E22" s="170"/>
      <c r="H22" s="5"/>
      <c r="J22" s="5"/>
    </row>
    <row r="23" spans="1:10" ht="27" customHeight="1" thickBot="1" x14ac:dyDescent="0.3">
      <c r="A23" s="102" t="s">
        <v>30</v>
      </c>
      <c r="B23" s="43" t="s">
        <v>31</v>
      </c>
      <c r="C23" s="44" t="s">
        <v>27</v>
      </c>
      <c r="D23" s="44" t="s">
        <v>27</v>
      </c>
      <c r="E23" s="44" t="s">
        <v>27</v>
      </c>
      <c r="G23" s="45"/>
    </row>
    <row r="24" spans="1:10" ht="21" customHeight="1" thickBot="1" x14ac:dyDescent="0.3">
      <c r="A24" s="97" t="s">
        <v>324</v>
      </c>
      <c r="B24" s="103"/>
      <c r="C24" s="44"/>
      <c r="D24" s="44"/>
      <c r="E24" s="44"/>
      <c r="G24" s="45"/>
    </row>
    <row r="25" spans="1:10" ht="13.5" customHeight="1" thickBot="1" x14ac:dyDescent="0.3">
      <c r="A25" s="97" t="s">
        <v>323</v>
      </c>
      <c r="B25" s="104"/>
      <c r="C25" s="44"/>
      <c r="D25" s="44"/>
      <c r="E25" s="44"/>
    </row>
    <row r="26" spans="1:10" ht="17.25" customHeight="1" thickBot="1" x14ac:dyDescent="0.3">
      <c r="A26" s="4" t="s">
        <v>333</v>
      </c>
      <c r="B26" s="43"/>
      <c r="C26" s="44"/>
      <c r="D26" s="44"/>
      <c r="E26" s="44"/>
      <c r="G26" s="45"/>
    </row>
    <row r="27" spans="1:10" ht="18.75" customHeight="1" thickBot="1" x14ac:dyDescent="0.3">
      <c r="A27" s="4" t="s">
        <v>334</v>
      </c>
      <c r="B27" s="43"/>
      <c r="C27" s="44"/>
      <c r="D27" s="44"/>
      <c r="E27" s="44"/>
      <c r="G27" s="45"/>
    </row>
    <row r="28" spans="1:10" ht="16.5" customHeight="1" thickBot="1" x14ac:dyDescent="0.3">
      <c r="A28" s="4" t="s">
        <v>335</v>
      </c>
      <c r="B28" s="109"/>
      <c r="C28" s="111"/>
      <c r="D28" s="111"/>
      <c r="E28" s="111"/>
    </row>
    <row r="29" spans="1:10" ht="14.25" customHeight="1" thickBot="1" x14ac:dyDescent="0.3">
      <c r="A29" s="108" t="s">
        <v>336</v>
      </c>
      <c r="B29" s="110"/>
      <c r="C29" s="112"/>
      <c r="D29" s="112"/>
      <c r="E29" s="112"/>
    </row>
    <row r="30" spans="1:10" ht="24" customHeight="1" thickBot="1" x14ac:dyDescent="0.3">
      <c r="A30" s="198" t="s">
        <v>33</v>
      </c>
      <c r="B30" s="199"/>
      <c r="C30" s="199"/>
      <c r="D30" s="199"/>
      <c r="E30" s="200"/>
    </row>
    <row r="31" spans="1:10" ht="15.75" thickBot="1" x14ac:dyDescent="0.3">
      <c r="A31" s="180" t="s">
        <v>52</v>
      </c>
      <c r="B31" s="181"/>
      <c r="C31" s="181"/>
      <c r="D31" s="181"/>
      <c r="E31" s="182"/>
    </row>
    <row r="32" spans="1:10" ht="18.75" customHeight="1" thickBot="1" x14ac:dyDescent="0.3">
      <c r="A32" s="21" t="s">
        <v>88</v>
      </c>
      <c r="B32" s="191" t="s">
        <v>314</v>
      </c>
      <c r="C32" s="189"/>
      <c r="D32" s="189"/>
      <c r="E32" s="190"/>
    </row>
    <row r="33" spans="1:11" ht="31.5" customHeight="1" thickBot="1" x14ac:dyDescent="0.3">
      <c r="A33" s="4" t="s">
        <v>9</v>
      </c>
      <c r="B33" s="192" t="s">
        <v>315</v>
      </c>
      <c r="C33" s="193"/>
      <c r="D33" s="193"/>
      <c r="E33" s="194"/>
    </row>
    <row r="34" spans="1:11" ht="15.75" thickBot="1" x14ac:dyDescent="0.3">
      <c r="A34" s="4" t="s">
        <v>14</v>
      </c>
      <c r="B34" s="171" t="s">
        <v>107</v>
      </c>
      <c r="C34" s="172"/>
      <c r="D34" s="172"/>
      <c r="E34" s="173"/>
    </row>
    <row r="35" spans="1:11" ht="12.75" customHeight="1" x14ac:dyDescent="0.25">
      <c r="A35" s="174"/>
      <c r="B35" s="19">
        <v>2019</v>
      </c>
      <c r="C35" s="19">
        <v>2020</v>
      </c>
      <c r="D35" s="19">
        <v>2021</v>
      </c>
      <c r="E35" s="19">
        <v>2022</v>
      </c>
    </row>
    <row r="36" spans="1:11" ht="9" customHeight="1" thickBot="1" x14ac:dyDescent="0.3">
      <c r="A36" s="175"/>
      <c r="B36" s="20" t="s">
        <v>5</v>
      </c>
      <c r="C36" s="20" t="s">
        <v>6</v>
      </c>
      <c r="D36" s="20" t="s">
        <v>6</v>
      </c>
      <c r="E36" s="20" t="s">
        <v>6</v>
      </c>
    </row>
    <row r="37" spans="1:11" ht="15.75" thickBot="1" x14ac:dyDescent="0.3">
      <c r="A37" s="4" t="s">
        <v>8</v>
      </c>
      <c r="B37" s="6">
        <v>14</v>
      </c>
      <c r="C37" s="6">
        <v>15</v>
      </c>
      <c r="D37" s="6">
        <v>15</v>
      </c>
      <c r="E37" s="6">
        <v>15</v>
      </c>
    </row>
    <row r="38" spans="1:11" ht="15.75" thickBot="1" x14ac:dyDescent="0.3">
      <c r="A38" s="4" t="s">
        <v>15</v>
      </c>
      <c r="B38" s="6">
        <f>B67</f>
        <v>199000</v>
      </c>
      <c r="C38" s="6">
        <f>C67</f>
        <v>201000</v>
      </c>
      <c r="D38" s="6">
        <f t="shared" ref="D38:E38" si="0">D67</f>
        <v>210000</v>
      </c>
      <c r="E38" s="6">
        <f t="shared" si="0"/>
        <v>216000</v>
      </c>
    </row>
    <row r="39" spans="1:11" ht="15.75" thickBot="1" x14ac:dyDescent="0.3">
      <c r="A39" s="4" t="s">
        <v>23</v>
      </c>
      <c r="B39" s="6">
        <f>B38/B37</f>
        <v>14214.285714285714</v>
      </c>
      <c r="C39" s="6">
        <f t="shared" ref="C39:E39" si="1">C38/C37</f>
        <v>13400</v>
      </c>
      <c r="D39" s="6">
        <f t="shared" si="1"/>
        <v>14000</v>
      </c>
      <c r="E39" s="6">
        <f t="shared" si="1"/>
        <v>14400</v>
      </c>
    </row>
    <row r="40" spans="1:11" ht="15.75" thickBot="1" x14ac:dyDescent="0.3">
      <c r="A40" s="4" t="s">
        <v>16</v>
      </c>
      <c r="B40" s="40" t="s">
        <v>22</v>
      </c>
      <c r="C40" s="8">
        <f>C37/B37-1</f>
        <v>7.1428571428571397E-2</v>
      </c>
      <c r="D40" s="8">
        <f t="shared" ref="D40:E42" si="2">D37/C37-1</f>
        <v>0</v>
      </c>
      <c r="E40" s="8">
        <f t="shared" si="2"/>
        <v>0</v>
      </c>
      <c r="G40" s="10"/>
      <c r="H40" s="10"/>
      <c r="I40" s="10"/>
      <c r="J40" s="10"/>
      <c r="K40" s="10"/>
    </row>
    <row r="41" spans="1:11" ht="15.75" thickBot="1" x14ac:dyDescent="0.3">
      <c r="A41" s="4" t="s">
        <v>17</v>
      </c>
      <c r="B41" s="40" t="s">
        <v>22</v>
      </c>
      <c r="C41" s="8">
        <f>C38/B38-1</f>
        <v>1.0050251256281451E-2</v>
      </c>
      <c r="D41" s="8">
        <f t="shared" si="2"/>
        <v>4.4776119402984982E-2</v>
      </c>
      <c r="E41" s="8">
        <f t="shared" si="2"/>
        <v>2.857142857142847E-2</v>
      </c>
    </row>
    <row r="42" spans="1:11" ht="15.75" thickBot="1" x14ac:dyDescent="0.3">
      <c r="A42" s="4" t="s">
        <v>18</v>
      </c>
      <c r="B42" s="40" t="s">
        <v>22</v>
      </c>
      <c r="C42" s="8">
        <f>C39/B39-1</f>
        <v>-5.7286432160803979E-2</v>
      </c>
      <c r="D42" s="8">
        <f t="shared" si="2"/>
        <v>4.4776119402984982E-2</v>
      </c>
      <c r="E42" s="8">
        <f t="shared" si="2"/>
        <v>2.857142857142847E-2</v>
      </c>
    </row>
    <row r="43" spans="1:11" ht="15.75" thickBot="1" x14ac:dyDescent="0.3">
      <c r="A43" s="176" t="s">
        <v>35</v>
      </c>
      <c r="B43" s="177"/>
      <c r="C43" s="177"/>
      <c r="D43" s="177"/>
      <c r="E43" s="178"/>
    </row>
    <row r="44" spans="1:11" ht="12.75" customHeight="1" x14ac:dyDescent="0.25">
      <c r="A44" s="174"/>
      <c r="B44" s="19">
        <v>2019</v>
      </c>
      <c r="C44" s="19">
        <v>2020</v>
      </c>
      <c r="D44" s="19">
        <v>2021</v>
      </c>
      <c r="E44" s="19">
        <v>2022</v>
      </c>
    </row>
    <row r="45" spans="1:11" ht="9" customHeight="1" thickBot="1" x14ac:dyDescent="0.3">
      <c r="A45" s="175"/>
      <c r="B45" s="20" t="s">
        <v>5</v>
      </c>
      <c r="C45" s="20" t="s">
        <v>5</v>
      </c>
      <c r="D45" s="20" t="s">
        <v>6</v>
      </c>
      <c r="E45" s="20" t="s">
        <v>6</v>
      </c>
    </row>
    <row r="46" spans="1:11" ht="15.75" thickBot="1" x14ac:dyDescent="0.3">
      <c r="A46" s="1" t="s">
        <v>0</v>
      </c>
      <c r="B46" s="9">
        <f>B47+B48</f>
        <v>70000</v>
      </c>
      <c r="C46" s="9">
        <f>C47+C48</f>
        <v>82000</v>
      </c>
      <c r="D46" s="9">
        <f t="shared" ref="D46:E46" si="3">D47+D48</f>
        <v>82000</v>
      </c>
      <c r="E46" s="9">
        <f t="shared" si="3"/>
        <v>82000</v>
      </c>
    </row>
    <row r="47" spans="1:11" ht="15.75" thickBot="1" x14ac:dyDescent="0.3">
      <c r="A47" s="11" t="s">
        <v>60</v>
      </c>
      <c r="B47" s="46">
        <v>70000</v>
      </c>
      <c r="C47" s="12">
        <v>82000</v>
      </c>
      <c r="D47" s="12">
        <v>82000</v>
      </c>
      <c r="E47" s="12">
        <v>82000</v>
      </c>
    </row>
    <row r="48" spans="1:11" ht="15.75" thickBot="1" x14ac:dyDescent="0.3">
      <c r="A48" s="11" t="s">
        <v>61</v>
      </c>
      <c r="B48" s="12"/>
      <c r="C48" s="12"/>
      <c r="D48" s="12"/>
      <c r="E48" s="12"/>
    </row>
    <row r="49" spans="1:8" ht="24.75" thickBot="1" x14ac:dyDescent="0.3">
      <c r="A49" s="1" t="s">
        <v>32</v>
      </c>
      <c r="B49" s="9">
        <f>B50+B51</f>
        <v>12000</v>
      </c>
      <c r="C49" s="9">
        <f>C50+C51</f>
        <v>12600</v>
      </c>
      <c r="D49" s="9">
        <f t="shared" ref="D49:E49" si="4">D50+D51</f>
        <v>12600</v>
      </c>
      <c r="E49" s="9">
        <f t="shared" si="4"/>
        <v>12600</v>
      </c>
    </row>
    <row r="50" spans="1:8" ht="15.75" thickBot="1" x14ac:dyDescent="0.3">
      <c r="A50" s="11" t="s">
        <v>60</v>
      </c>
      <c r="B50" s="46">
        <v>12000</v>
      </c>
      <c r="C50" s="9">
        <v>12600</v>
      </c>
      <c r="D50" s="9">
        <v>12600</v>
      </c>
      <c r="E50" s="9">
        <v>12600</v>
      </c>
      <c r="H50" s="10"/>
    </row>
    <row r="51" spans="1:8" ht="15.75" thickBot="1" x14ac:dyDescent="0.3">
      <c r="A51" s="11" t="s">
        <v>61</v>
      </c>
      <c r="B51" s="12"/>
      <c r="C51" s="9"/>
      <c r="D51" s="9"/>
      <c r="E51" s="9"/>
      <c r="H51" s="10"/>
    </row>
    <row r="52" spans="1:8" ht="15.75" thickBot="1" x14ac:dyDescent="0.3">
      <c r="A52" s="1" t="s">
        <v>1</v>
      </c>
      <c r="B52" s="12">
        <f>B53+B54</f>
        <v>110640</v>
      </c>
      <c r="C52" s="9">
        <f>C53+C54</f>
        <v>100040</v>
      </c>
      <c r="D52" s="9">
        <f t="shared" ref="D52" si="5">D53+D54</f>
        <v>109040</v>
      </c>
      <c r="E52" s="9">
        <f>E53+E54</f>
        <v>115040</v>
      </c>
    </row>
    <row r="53" spans="1:8" ht="15.75" thickBot="1" x14ac:dyDescent="0.3">
      <c r="A53" s="11" t="s">
        <v>60</v>
      </c>
      <c r="B53" s="46">
        <v>110640</v>
      </c>
      <c r="C53" s="9">
        <v>100040</v>
      </c>
      <c r="D53" s="7">
        <v>109040</v>
      </c>
      <c r="E53" s="7">
        <v>115040</v>
      </c>
    </row>
    <row r="54" spans="1:8" ht="15.75" thickBot="1" x14ac:dyDescent="0.3">
      <c r="A54" s="11" t="s">
        <v>61</v>
      </c>
      <c r="B54" s="12"/>
      <c r="C54" s="9"/>
      <c r="D54" s="9"/>
      <c r="E54" s="9"/>
    </row>
    <row r="55" spans="1:8" ht="15.75" thickBot="1" x14ac:dyDescent="0.3">
      <c r="A55" s="1" t="s">
        <v>2</v>
      </c>
      <c r="B55" s="12"/>
      <c r="C55" s="9"/>
      <c r="D55" s="9"/>
      <c r="E55" s="9"/>
    </row>
    <row r="56" spans="1:8" ht="15.75" thickBot="1" x14ac:dyDescent="0.3">
      <c r="A56" s="11" t="s">
        <v>60</v>
      </c>
      <c r="B56" s="12"/>
      <c r="C56" s="9"/>
      <c r="D56" s="9"/>
      <c r="E56" s="9"/>
    </row>
    <row r="57" spans="1:8" ht="15.75" thickBot="1" x14ac:dyDescent="0.3">
      <c r="A57" s="11" t="s">
        <v>61</v>
      </c>
      <c r="B57" s="12"/>
      <c r="C57" s="9"/>
      <c r="D57" s="9"/>
      <c r="E57" s="9"/>
    </row>
    <row r="58" spans="1:8" ht="15.75" thickBot="1" x14ac:dyDescent="0.3">
      <c r="A58" s="1" t="s">
        <v>24</v>
      </c>
      <c r="B58" s="12"/>
      <c r="C58" s="9"/>
      <c r="D58" s="9"/>
      <c r="E58" s="9"/>
    </row>
    <row r="59" spans="1:8" ht="15.75" thickBot="1" x14ac:dyDescent="0.3">
      <c r="A59" s="11" t="s">
        <v>60</v>
      </c>
      <c r="B59" s="12"/>
      <c r="C59" s="9"/>
      <c r="D59" s="9"/>
      <c r="E59" s="9"/>
    </row>
    <row r="60" spans="1:8" ht="15.75" thickBot="1" x14ac:dyDescent="0.3">
      <c r="A60" s="11" t="s">
        <v>61</v>
      </c>
      <c r="B60" s="12"/>
      <c r="C60" s="9"/>
      <c r="D60" s="9"/>
      <c r="E60" s="9"/>
    </row>
    <row r="61" spans="1:8" ht="15.75" thickBot="1" x14ac:dyDescent="0.3">
      <c r="A61" s="1" t="s">
        <v>25</v>
      </c>
      <c r="B61" s="12">
        <f>B62+B63</f>
        <v>6000</v>
      </c>
      <c r="C61" s="9">
        <f t="shared" ref="C61:E61" si="6">C62+C63</f>
        <v>6000</v>
      </c>
      <c r="D61" s="9">
        <f t="shared" si="6"/>
        <v>6000</v>
      </c>
      <c r="E61" s="9">
        <f t="shared" si="6"/>
        <v>6000</v>
      </c>
    </row>
    <row r="62" spans="1:8" ht="15.75" thickBot="1" x14ac:dyDescent="0.3">
      <c r="A62" s="11" t="s">
        <v>60</v>
      </c>
      <c r="B62" s="46">
        <v>6000</v>
      </c>
      <c r="C62" s="46">
        <v>6000</v>
      </c>
      <c r="D62" s="46">
        <v>6000</v>
      </c>
      <c r="E62" s="46">
        <v>6000</v>
      </c>
    </row>
    <row r="63" spans="1:8" ht="15.75" thickBot="1" x14ac:dyDescent="0.3">
      <c r="A63" s="11" t="s">
        <v>61</v>
      </c>
      <c r="B63" s="12"/>
      <c r="C63" s="9"/>
      <c r="D63" s="9"/>
      <c r="E63" s="9"/>
    </row>
    <row r="64" spans="1:8" ht="24.75" thickBot="1" x14ac:dyDescent="0.3">
      <c r="A64" s="1" t="s">
        <v>3</v>
      </c>
      <c r="B64" s="12">
        <f>B65+B66</f>
        <v>360</v>
      </c>
      <c r="C64" s="12">
        <f t="shared" ref="C64:E64" si="7">C65+C66</f>
        <v>360</v>
      </c>
      <c r="D64" s="12">
        <f t="shared" si="7"/>
        <v>360</v>
      </c>
      <c r="E64" s="12">
        <f t="shared" si="7"/>
        <v>360</v>
      </c>
      <c r="H64" s="47"/>
    </row>
    <row r="65" spans="1:12" ht="15.75" thickBot="1" x14ac:dyDescent="0.3">
      <c r="A65" s="11" t="s">
        <v>60</v>
      </c>
      <c r="B65" s="12">
        <v>360</v>
      </c>
      <c r="C65" s="12">
        <v>360</v>
      </c>
      <c r="D65" s="12">
        <v>360</v>
      </c>
      <c r="E65" s="12">
        <v>360</v>
      </c>
      <c r="J65" s="49"/>
      <c r="K65" s="49"/>
      <c r="L65" s="49"/>
    </row>
    <row r="66" spans="1:12" ht="15.75" thickBot="1" x14ac:dyDescent="0.3">
      <c r="A66" s="11" t="s">
        <v>61</v>
      </c>
      <c r="B66" s="12"/>
      <c r="C66" s="50"/>
      <c r="D66" s="48"/>
      <c r="E66" s="48"/>
    </row>
    <row r="67" spans="1:12" ht="15.75" thickBot="1" x14ac:dyDescent="0.3">
      <c r="A67" s="22" t="s">
        <v>34</v>
      </c>
      <c r="B67" s="12">
        <f>B64+B61+B58+B55+B52+B49+B46</f>
        <v>199000</v>
      </c>
      <c r="C67" s="12">
        <f>C64+C61+C58+C55+C52+C49+C46</f>
        <v>201000</v>
      </c>
      <c r="D67" s="12">
        <f t="shared" ref="D67:E67" si="8">D64+D61+D58+D55+D52+D49+D46</f>
        <v>210000</v>
      </c>
      <c r="E67" s="12">
        <f t="shared" si="8"/>
        <v>216000</v>
      </c>
    </row>
    <row r="68" spans="1:12" ht="15.75" thickBot="1" x14ac:dyDescent="0.3">
      <c r="A68" s="25" t="s">
        <v>36</v>
      </c>
      <c r="B68" s="26">
        <f>IF(B67-B38=0,0,"Error")</f>
        <v>0</v>
      </c>
      <c r="C68" s="26">
        <f>IF(C67-C38=0,0,"Error")</f>
        <v>0</v>
      </c>
      <c r="D68" s="26">
        <f>IF(D67-D38=0,0,"Error")</f>
        <v>0</v>
      </c>
      <c r="E68" s="26">
        <f>IF(E67-E38=0,0,"Error")</f>
        <v>0</v>
      </c>
    </row>
    <row r="69" spans="1:12" ht="15.75" hidden="1" thickBot="1" x14ac:dyDescent="0.3">
      <c r="A69" s="16" t="s">
        <v>62</v>
      </c>
      <c r="B69" s="188"/>
      <c r="C69" s="189"/>
      <c r="D69" s="189"/>
      <c r="E69" s="190"/>
    </row>
    <row r="70" spans="1:12" ht="26.25" hidden="1" customHeight="1" thickBot="1" x14ac:dyDescent="0.3">
      <c r="A70" s="4" t="s">
        <v>9</v>
      </c>
      <c r="B70" s="168"/>
      <c r="C70" s="169"/>
      <c r="D70" s="169"/>
      <c r="E70" s="170"/>
    </row>
    <row r="71" spans="1:12" ht="15.75" hidden="1" thickBot="1" x14ac:dyDescent="0.3">
      <c r="A71" s="4" t="s">
        <v>14</v>
      </c>
      <c r="B71" s="171"/>
      <c r="C71" s="172"/>
      <c r="D71" s="172"/>
      <c r="E71" s="173"/>
    </row>
    <row r="72" spans="1:12" ht="12.75" hidden="1" customHeight="1" x14ac:dyDescent="0.3">
      <c r="A72" s="174"/>
      <c r="B72" s="19">
        <v>2018</v>
      </c>
      <c r="C72" s="19">
        <v>2019</v>
      </c>
      <c r="D72" s="19">
        <v>2020</v>
      </c>
      <c r="E72" s="19">
        <v>2021</v>
      </c>
    </row>
    <row r="73" spans="1:12" ht="9" hidden="1" customHeight="1" thickBot="1" x14ac:dyDescent="0.3">
      <c r="A73" s="175"/>
      <c r="B73" s="20" t="s">
        <v>5</v>
      </c>
      <c r="C73" s="20" t="s">
        <v>6</v>
      </c>
      <c r="D73" s="20" t="s">
        <v>6</v>
      </c>
      <c r="E73" s="20" t="s">
        <v>6</v>
      </c>
    </row>
    <row r="74" spans="1:12" ht="15.75" hidden="1" thickBot="1" x14ac:dyDescent="0.3">
      <c r="A74" s="4" t="s">
        <v>8</v>
      </c>
      <c r="B74" s="4"/>
      <c r="C74" s="4"/>
      <c r="D74" s="4"/>
      <c r="E74" s="4"/>
    </row>
    <row r="75" spans="1:12" ht="15.75" hidden="1" thickBot="1" x14ac:dyDescent="0.3">
      <c r="A75" s="4" t="s">
        <v>15</v>
      </c>
      <c r="B75" s="6">
        <f>B104</f>
        <v>0</v>
      </c>
      <c r="C75" s="6">
        <f t="shared" ref="C75:E75" si="9">C104</f>
        <v>0</v>
      </c>
      <c r="D75" s="6">
        <f t="shared" si="9"/>
        <v>0</v>
      </c>
      <c r="E75" s="6">
        <f t="shared" si="9"/>
        <v>0</v>
      </c>
    </row>
    <row r="76" spans="1:12" ht="15.75" hidden="1" thickBot="1" x14ac:dyDescent="0.3">
      <c r="A76" s="4" t="s">
        <v>23</v>
      </c>
      <c r="B76" s="6" t="e">
        <f>B75/B74</f>
        <v>#DIV/0!</v>
      </c>
      <c r="C76" s="6" t="e">
        <f>C75/C74</f>
        <v>#DIV/0!</v>
      </c>
      <c r="D76" s="6" t="e">
        <f>D75/D74</f>
        <v>#DIV/0!</v>
      </c>
      <c r="E76" s="6" t="e">
        <f>E75/E74</f>
        <v>#DIV/0!</v>
      </c>
    </row>
    <row r="77" spans="1:12" ht="15.75" hidden="1" thickBot="1" x14ac:dyDescent="0.3">
      <c r="A77" s="4" t="s">
        <v>16</v>
      </c>
      <c r="B77" s="40"/>
      <c r="C77" s="8" t="e">
        <f>C74/B74-1</f>
        <v>#DIV/0!</v>
      </c>
      <c r="D77" s="8" t="e">
        <f>D74/C74-1</f>
        <v>#DIV/0!</v>
      </c>
      <c r="E77" s="8" t="e">
        <f>E74/D74-1</f>
        <v>#DIV/0!</v>
      </c>
    </row>
    <row r="78" spans="1:12" ht="15.75" hidden="1" thickBot="1" x14ac:dyDescent="0.3">
      <c r="A78" s="4" t="s">
        <v>17</v>
      </c>
      <c r="B78" s="40"/>
      <c r="C78" s="8" t="e">
        <f>C75/B75-1</f>
        <v>#DIV/0!</v>
      </c>
      <c r="D78" s="8" t="e">
        <f t="shared" ref="D78:E79" si="10">D75/C75-1</f>
        <v>#DIV/0!</v>
      </c>
      <c r="E78" s="8" t="e">
        <f t="shared" si="10"/>
        <v>#DIV/0!</v>
      </c>
    </row>
    <row r="79" spans="1:12" ht="15.75" hidden="1" thickBot="1" x14ac:dyDescent="0.3">
      <c r="A79" s="4" t="s">
        <v>18</v>
      </c>
      <c r="B79" s="40"/>
      <c r="C79" s="8" t="e">
        <f>C76/B76-1</f>
        <v>#DIV/0!</v>
      </c>
      <c r="D79" s="8" t="e">
        <f t="shared" si="10"/>
        <v>#DIV/0!</v>
      </c>
      <c r="E79" s="8" t="e">
        <f t="shared" si="10"/>
        <v>#DIV/0!</v>
      </c>
    </row>
    <row r="80" spans="1:12" ht="24.75" hidden="1" customHeight="1" thickBot="1" x14ac:dyDescent="0.3">
      <c r="A80" s="176" t="s">
        <v>38</v>
      </c>
      <c r="B80" s="177"/>
      <c r="C80" s="177"/>
      <c r="D80" s="177"/>
      <c r="E80" s="178"/>
    </row>
    <row r="81" spans="1:5" ht="12.75" hidden="1" customHeight="1" x14ac:dyDescent="0.3">
      <c r="A81" s="174"/>
      <c r="B81" s="19">
        <v>2018</v>
      </c>
      <c r="C81" s="19">
        <v>2019</v>
      </c>
      <c r="D81" s="19">
        <v>2020</v>
      </c>
      <c r="E81" s="19">
        <v>2021</v>
      </c>
    </row>
    <row r="82" spans="1:5" ht="9" hidden="1" customHeight="1" thickBot="1" x14ac:dyDescent="0.3">
      <c r="A82" s="175"/>
      <c r="B82" s="20" t="s">
        <v>5</v>
      </c>
      <c r="C82" s="20" t="s">
        <v>6</v>
      </c>
      <c r="D82" s="20" t="s">
        <v>6</v>
      </c>
      <c r="E82" s="20" t="s">
        <v>6</v>
      </c>
    </row>
    <row r="83" spans="1:5" ht="24.75" hidden="1" customHeight="1" thickBot="1" x14ac:dyDescent="0.3">
      <c r="A83" s="1" t="s">
        <v>0</v>
      </c>
      <c r="B83" s="9"/>
      <c r="C83" s="9"/>
      <c r="D83" s="9"/>
      <c r="E83" s="9"/>
    </row>
    <row r="84" spans="1:5" ht="38.25" hidden="1" customHeight="1" thickBot="1" x14ac:dyDescent="0.3">
      <c r="A84" s="11" t="s">
        <v>60</v>
      </c>
      <c r="B84" s="12"/>
      <c r="C84" s="13"/>
      <c r="D84" s="13"/>
      <c r="E84" s="13"/>
    </row>
    <row r="85" spans="1:5" ht="24.75" hidden="1" customHeight="1" thickBot="1" x14ac:dyDescent="0.3">
      <c r="A85" s="11" t="s">
        <v>61</v>
      </c>
      <c r="B85" s="12"/>
      <c r="C85" s="13"/>
      <c r="D85" s="13"/>
      <c r="E85" s="13"/>
    </row>
    <row r="86" spans="1:5" ht="24.75" hidden="1" customHeight="1" thickBot="1" x14ac:dyDescent="0.3">
      <c r="A86" s="1" t="s">
        <v>32</v>
      </c>
      <c r="B86" s="9"/>
      <c r="C86" s="9"/>
      <c r="D86" s="9"/>
      <c r="E86" s="9"/>
    </row>
    <row r="87" spans="1:5" ht="15.75" hidden="1" thickBot="1" x14ac:dyDescent="0.3">
      <c r="A87" s="11" t="s">
        <v>60</v>
      </c>
      <c r="B87" s="12"/>
      <c r="C87" s="9"/>
      <c r="D87" s="9"/>
      <c r="E87" s="9"/>
    </row>
    <row r="88" spans="1:5" ht="15.75" hidden="1" thickBot="1" x14ac:dyDescent="0.3">
      <c r="A88" s="11" t="s">
        <v>61</v>
      </c>
      <c r="B88" s="12"/>
      <c r="C88" s="9"/>
      <c r="D88" s="9"/>
      <c r="E88" s="9"/>
    </row>
    <row r="89" spans="1:5" ht="24.75" hidden="1" customHeight="1" thickBot="1" x14ac:dyDescent="0.3">
      <c r="A89" s="1" t="s">
        <v>1</v>
      </c>
      <c r="B89" s="12">
        <v>0</v>
      </c>
      <c r="C89" s="9">
        <v>0</v>
      </c>
      <c r="D89" s="9">
        <v>0</v>
      </c>
      <c r="E89" s="9">
        <v>0</v>
      </c>
    </row>
    <row r="90" spans="1:5" ht="15.75" hidden="1" thickBot="1" x14ac:dyDescent="0.3">
      <c r="A90" s="11" t="s">
        <v>60</v>
      </c>
      <c r="B90" s="12"/>
      <c r="C90" s="9"/>
      <c r="D90" s="9"/>
      <c r="E90" s="9"/>
    </row>
    <row r="91" spans="1:5" ht="15.75" hidden="1" thickBot="1" x14ac:dyDescent="0.3">
      <c r="A91" s="11" t="s">
        <v>61</v>
      </c>
      <c r="B91" s="12"/>
      <c r="C91" s="9"/>
      <c r="D91" s="9"/>
      <c r="E91" s="9"/>
    </row>
    <row r="92" spans="1:5" ht="15.75" hidden="1" thickBot="1" x14ac:dyDescent="0.3">
      <c r="A92" s="1" t="s">
        <v>2</v>
      </c>
      <c r="B92" s="12"/>
      <c r="C92" s="9"/>
      <c r="D92" s="9"/>
      <c r="E92" s="9"/>
    </row>
    <row r="93" spans="1:5" ht="15.75" hidden="1" thickBot="1" x14ac:dyDescent="0.3">
      <c r="A93" s="11" t="s">
        <v>60</v>
      </c>
      <c r="B93" s="12"/>
      <c r="C93" s="9"/>
      <c r="D93" s="9"/>
      <c r="E93" s="9"/>
    </row>
    <row r="94" spans="1:5" ht="15.75" hidden="1" thickBot="1" x14ac:dyDescent="0.3">
      <c r="A94" s="11" t="s">
        <v>61</v>
      </c>
      <c r="B94" s="12"/>
      <c r="C94" s="9"/>
      <c r="D94" s="9"/>
      <c r="E94" s="9"/>
    </row>
    <row r="95" spans="1:5" ht="15.75" hidden="1" thickBot="1" x14ac:dyDescent="0.3">
      <c r="A95" s="1" t="s">
        <v>24</v>
      </c>
      <c r="B95" s="12"/>
      <c r="C95" s="9"/>
      <c r="D95" s="9"/>
      <c r="E95" s="9"/>
    </row>
    <row r="96" spans="1:5" ht="15.75" hidden="1" thickBot="1" x14ac:dyDescent="0.3">
      <c r="A96" s="11" t="s">
        <v>60</v>
      </c>
      <c r="B96" s="12"/>
      <c r="C96" s="9"/>
      <c r="D96" s="9"/>
      <c r="E96" s="9"/>
    </row>
    <row r="97" spans="1:5" ht="15.75" hidden="1" thickBot="1" x14ac:dyDescent="0.3">
      <c r="A97" s="11" t="s">
        <v>61</v>
      </c>
      <c r="B97" s="12"/>
      <c r="C97" s="9"/>
      <c r="D97" s="9"/>
      <c r="E97" s="9"/>
    </row>
    <row r="98" spans="1:5" ht="15.75" hidden="1" thickBot="1" x14ac:dyDescent="0.3">
      <c r="A98" s="1" t="s">
        <v>25</v>
      </c>
      <c r="B98" s="12"/>
      <c r="C98" s="9"/>
      <c r="D98" s="9"/>
      <c r="E98" s="9"/>
    </row>
    <row r="99" spans="1:5" ht="15.75" hidden="1" thickBot="1" x14ac:dyDescent="0.3">
      <c r="A99" s="11" t="s">
        <v>60</v>
      </c>
      <c r="B99" s="12"/>
      <c r="C99" s="9"/>
      <c r="D99" s="9"/>
      <c r="E99" s="9"/>
    </row>
    <row r="100" spans="1:5" ht="15.75" hidden="1" thickBot="1" x14ac:dyDescent="0.3">
      <c r="A100" s="11" t="s">
        <v>61</v>
      </c>
      <c r="B100" s="12"/>
      <c r="C100" s="9"/>
      <c r="D100" s="9"/>
      <c r="E100" s="9"/>
    </row>
    <row r="101" spans="1:5" ht="24.75" hidden="1" thickBot="1" x14ac:dyDescent="0.3">
      <c r="A101" s="1" t="s">
        <v>3</v>
      </c>
      <c r="B101" s="12"/>
      <c r="C101" s="9"/>
      <c r="D101" s="9"/>
      <c r="E101" s="9"/>
    </row>
    <row r="102" spans="1:5" ht="15.75" hidden="1" thickBot="1" x14ac:dyDescent="0.3">
      <c r="A102" s="11" t="s">
        <v>60</v>
      </c>
      <c r="B102" s="12"/>
      <c r="C102" s="9"/>
      <c r="D102" s="9"/>
      <c r="E102" s="9"/>
    </row>
    <row r="103" spans="1:5" ht="15.75" hidden="1" thickBot="1" x14ac:dyDescent="0.3">
      <c r="A103" s="11" t="s">
        <v>61</v>
      </c>
      <c r="B103" s="12"/>
      <c r="C103" s="9"/>
      <c r="D103" s="9"/>
      <c r="E103" s="9"/>
    </row>
    <row r="104" spans="1:5" ht="15.75" hidden="1" thickBot="1" x14ac:dyDescent="0.3">
      <c r="A104" s="24" t="s">
        <v>37</v>
      </c>
      <c r="B104" s="12">
        <f>B101+B98+B95+B92+B89+B86+B83</f>
        <v>0</v>
      </c>
      <c r="C104" s="12">
        <f t="shared" ref="C104:E104" si="11">C101+C98+C95+C92+C89+C86+C83</f>
        <v>0</v>
      </c>
      <c r="D104" s="12">
        <f t="shared" si="11"/>
        <v>0</v>
      </c>
      <c r="E104" s="12">
        <f t="shared" si="11"/>
        <v>0</v>
      </c>
    </row>
    <row r="105" spans="1:5" ht="17.25" hidden="1" customHeight="1" thickBot="1" x14ac:dyDescent="0.3">
      <c r="A105" s="25" t="s">
        <v>36</v>
      </c>
      <c r="B105" s="26">
        <f>IF(B104-B75=0,0,"Error")</f>
        <v>0</v>
      </c>
      <c r="C105" s="26">
        <f>IF(C104-C75=0,0,"Error")</f>
        <v>0</v>
      </c>
      <c r="D105" s="26">
        <f>IF(D104-D75=0,0,"Error")</f>
        <v>0</v>
      </c>
      <c r="E105" s="26">
        <f>IF(E104-E75=0,0,"Error")</f>
        <v>0</v>
      </c>
    </row>
    <row r="106" spans="1:5" ht="15.75" hidden="1" thickBot="1" x14ac:dyDescent="0.3">
      <c r="A106" s="16" t="s">
        <v>63</v>
      </c>
      <c r="B106" s="188"/>
      <c r="C106" s="189"/>
      <c r="D106" s="189"/>
      <c r="E106" s="190"/>
    </row>
    <row r="107" spans="1:5" ht="26.25" hidden="1" customHeight="1" thickBot="1" x14ac:dyDescent="0.3">
      <c r="A107" s="4" t="s">
        <v>9</v>
      </c>
      <c r="B107" s="168"/>
      <c r="C107" s="169"/>
      <c r="D107" s="169"/>
      <c r="E107" s="170"/>
    </row>
    <row r="108" spans="1:5" ht="15.75" hidden="1" thickBot="1" x14ac:dyDescent="0.3">
      <c r="A108" s="4" t="s">
        <v>14</v>
      </c>
      <c r="B108" s="171"/>
      <c r="C108" s="172"/>
      <c r="D108" s="172"/>
      <c r="E108" s="173"/>
    </row>
    <row r="109" spans="1:5" ht="12.75" hidden="1" customHeight="1" x14ac:dyDescent="0.3">
      <c r="A109" s="174"/>
      <c r="B109" s="19">
        <v>2018</v>
      </c>
      <c r="C109" s="19">
        <v>2019</v>
      </c>
      <c r="D109" s="19">
        <v>2020</v>
      </c>
      <c r="E109" s="19">
        <v>2021</v>
      </c>
    </row>
    <row r="110" spans="1:5" ht="9" hidden="1" customHeight="1" thickBot="1" x14ac:dyDescent="0.3">
      <c r="A110" s="175"/>
      <c r="B110" s="20" t="s">
        <v>5</v>
      </c>
      <c r="C110" s="20" t="s">
        <v>6</v>
      </c>
      <c r="D110" s="20" t="s">
        <v>6</v>
      </c>
      <c r="E110" s="20" t="s">
        <v>6</v>
      </c>
    </row>
    <row r="111" spans="1:5" ht="15.75" hidden="1" thickBot="1" x14ac:dyDescent="0.3">
      <c r="A111" s="4" t="s">
        <v>8</v>
      </c>
      <c r="B111" s="51"/>
      <c r="C111" s="51"/>
      <c r="D111" s="51"/>
      <c r="E111" s="51"/>
    </row>
    <row r="112" spans="1:5" ht="15.75" hidden="1" thickBot="1" x14ac:dyDescent="0.3">
      <c r="A112" s="4" t="s">
        <v>15</v>
      </c>
      <c r="B112" s="6">
        <f>B141</f>
        <v>0</v>
      </c>
      <c r="C112" s="6">
        <f t="shared" ref="C112:E112" si="12">C141</f>
        <v>0</v>
      </c>
      <c r="D112" s="6">
        <f t="shared" si="12"/>
        <v>0</v>
      </c>
      <c r="E112" s="6">
        <f t="shared" si="12"/>
        <v>0</v>
      </c>
    </row>
    <row r="113" spans="1:5" ht="15.75" hidden="1" thickBot="1" x14ac:dyDescent="0.3">
      <c r="A113" s="4" t="s">
        <v>23</v>
      </c>
      <c r="B113" s="6" t="e">
        <f>B112/B111</f>
        <v>#DIV/0!</v>
      </c>
      <c r="C113" s="6" t="e">
        <f>C112/C111</f>
        <v>#DIV/0!</v>
      </c>
      <c r="D113" s="6" t="e">
        <f>D112/D111</f>
        <v>#DIV/0!</v>
      </c>
      <c r="E113" s="6" t="e">
        <f>E112/E111</f>
        <v>#DIV/0!</v>
      </c>
    </row>
    <row r="114" spans="1:5" ht="15.75" hidden="1" thickBot="1" x14ac:dyDescent="0.3">
      <c r="A114" s="4" t="s">
        <v>16</v>
      </c>
      <c r="B114" s="40"/>
      <c r="C114" s="8" t="e">
        <f>C111/B111-1</f>
        <v>#DIV/0!</v>
      </c>
      <c r="D114" s="8" t="e">
        <f>D111/C111-1</f>
        <v>#DIV/0!</v>
      </c>
      <c r="E114" s="8" t="e">
        <f>E111/D111-1</f>
        <v>#DIV/0!</v>
      </c>
    </row>
    <row r="115" spans="1:5" ht="15.75" hidden="1" thickBot="1" x14ac:dyDescent="0.3">
      <c r="A115" s="4" t="s">
        <v>17</v>
      </c>
      <c r="B115" s="40"/>
      <c r="C115" s="8" t="e">
        <f>C112/B112-1</f>
        <v>#DIV/0!</v>
      </c>
      <c r="D115" s="8" t="e">
        <f t="shared" ref="D115:E116" si="13">D112/C112-1</f>
        <v>#DIV/0!</v>
      </c>
      <c r="E115" s="8" t="e">
        <f t="shared" si="13"/>
        <v>#DIV/0!</v>
      </c>
    </row>
    <row r="116" spans="1:5" ht="15.75" hidden="1" thickBot="1" x14ac:dyDescent="0.3">
      <c r="A116" s="4" t="s">
        <v>18</v>
      </c>
      <c r="B116" s="40"/>
      <c r="C116" s="8" t="e">
        <f>C113/B113-1</f>
        <v>#DIV/0!</v>
      </c>
      <c r="D116" s="8" t="e">
        <f t="shared" si="13"/>
        <v>#DIV/0!</v>
      </c>
      <c r="E116" s="8" t="e">
        <f t="shared" si="13"/>
        <v>#DIV/0!</v>
      </c>
    </row>
    <row r="117" spans="1:5" ht="24.75" hidden="1" customHeight="1" thickBot="1" x14ac:dyDescent="0.3">
      <c r="A117" s="176" t="s">
        <v>38</v>
      </c>
      <c r="B117" s="177"/>
      <c r="C117" s="177"/>
      <c r="D117" s="177"/>
      <c r="E117" s="178"/>
    </row>
    <row r="118" spans="1:5" ht="12.75" hidden="1" customHeight="1" x14ac:dyDescent="0.3">
      <c r="A118" s="174"/>
      <c r="B118" s="19">
        <v>2018</v>
      </c>
      <c r="C118" s="19">
        <v>2019</v>
      </c>
      <c r="D118" s="19">
        <v>2020</v>
      </c>
      <c r="E118" s="19">
        <v>2021</v>
      </c>
    </row>
    <row r="119" spans="1:5" ht="9" hidden="1" customHeight="1" thickBot="1" x14ac:dyDescent="0.3">
      <c r="A119" s="175"/>
      <c r="B119" s="20" t="s">
        <v>5</v>
      </c>
      <c r="C119" s="20" t="s">
        <v>6</v>
      </c>
      <c r="D119" s="20" t="s">
        <v>6</v>
      </c>
      <c r="E119" s="20" t="s">
        <v>6</v>
      </c>
    </row>
    <row r="120" spans="1:5" ht="24.75" hidden="1" customHeight="1" thickBot="1" x14ac:dyDescent="0.3">
      <c r="A120" s="1" t="s">
        <v>0</v>
      </c>
      <c r="B120" s="9"/>
      <c r="C120" s="9"/>
      <c r="D120" s="9"/>
      <c r="E120" s="9"/>
    </row>
    <row r="121" spans="1:5" ht="15.75" hidden="1" thickBot="1" x14ac:dyDescent="0.3">
      <c r="A121" s="11" t="s">
        <v>60</v>
      </c>
      <c r="B121" s="12"/>
      <c r="C121" s="13"/>
      <c r="D121" s="13"/>
      <c r="E121" s="13"/>
    </row>
    <row r="122" spans="1:5" ht="15.75" hidden="1" thickBot="1" x14ac:dyDescent="0.3">
      <c r="A122" s="11" t="s">
        <v>61</v>
      </c>
      <c r="B122" s="12"/>
      <c r="C122" s="13"/>
      <c r="D122" s="13"/>
      <c r="E122" s="13"/>
    </row>
    <row r="123" spans="1:5" ht="24.75" hidden="1" customHeight="1" thickBot="1" x14ac:dyDescent="0.3">
      <c r="A123" s="1" t="s">
        <v>32</v>
      </c>
      <c r="B123" s="9"/>
      <c r="C123" s="9"/>
      <c r="D123" s="9"/>
      <c r="E123" s="9"/>
    </row>
    <row r="124" spans="1:5" ht="15.75" hidden="1" thickBot="1" x14ac:dyDescent="0.3">
      <c r="A124" s="11" t="s">
        <v>60</v>
      </c>
      <c r="B124" s="12"/>
      <c r="C124" s="9"/>
      <c r="D124" s="9"/>
      <c r="E124" s="9"/>
    </row>
    <row r="125" spans="1:5" ht="15.75" hidden="1" thickBot="1" x14ac:dyDescent="0.3">
      <c r="A125" s="11" t="s">
        <v>61</v>
      </c>
      <c r="B125" s="12"/>
      <c r="C125" s="9"/>
      <c r="D125" s="9"/>
      <c r="E125" s="9"/>
    </row>
    <row r="126" spans="1:5" ht="24.75" hidden="1" customHeight="1" thickBot="1" x14ac:dyDescent="0.3">
      <c r="A126" s="1" t="s">
        <v>1</v>
      </c>
      <c r="B126" s="52">
        <v>0</v>
      </c>
      <c r="C126" s="53">
        <v>0</v>
      </c>
      <c r="D126" s="53">
        <v>0</v>
      </c>
      <c r="E126" s="53">
        <v>0</v>
      </c>
    </row>
    <row r="127" spans="1:5" ht="15.75" hidden="1" thickBot="1" x14ac:dyDescent="0.3">
      <c r="A127" s="11" t="s">
        <v>60</v>
      </c>
      <c r="B127" s="12"/>
      <c r="C127" s="9"/>
      <c r="D127" s="9"/>
      <c r="E127" s="9"/>
    </row>
    <row r="128" spans="1:5" ht="15.75" hidden="1" thickBot="1" x14ac:dyDescent="0.3">
      <c r="A128" s="11" t="s">
        <v>61</v>
      </c>
      <c r="B128" s="12"/>
      <c r="C128" s="9"/>
      <c r="D128" s="9"/>
      <c r="E128" s="9"/>
    </row>
    <row r="129" spans="1:5" ht="15.75" hidden="1" thickBot="1" x14ac:dyDescent="0.3">
      <c r="A129" s="1" t="s">
        <v>2</v>
      </c>
      <c r="B129" s="12"/>
      <c r="C129" s="9"/>
      <c r="D129" s="9"/>
      <c r="E129" s="9"/>
    </row>
    <row r="130" spans="1:5" ht="15.75" hidden="1" thickBot="1" x14ac:dyDescent="0.3">
      <c r="A130" s="11" t="s">
        <v>60</v>
      </c>
      <c r="B130" s="12"/>
      <c r="C130" s="9"/>
      <c r="D130" s="9"/>
      <c r="E130" s="9"/>
    </row>
    <row r="131" spans="1:5" ht="15.75" hidden="1" thickBot="1" x14ac:dyDescent="0.3">
      <c r="A131" s="11" t="s">
        <v>61</v>
      </c>
      <c r="B131" s="12"/>
      <c r="C131" s="9"/>
      <c r="D131" s="9"/>
      <c r="E131" s="9"/>
    </row>
    <row r="132" spans="1:5" ht="15.75" hidden="1" thickBot="1" x14ac:dyDescent="0.3">
      <c r="A132" s="1" t="s">
        <v>24</v>
      </c>
      <c r="B132" s="12"/>
      <c r="C132" s="9"/>
      <c r="D132" s="9"/>
      <c r="E132" s="9"/>
    </row>
    <row r="133" spans="1:5" ht="15.75" hidden="1" thickBot="1" x14ac:dyDescent="0.3">
      <c r="A133" s="11" t="s">
        <v>60</v>
      </c>
      <c r="B133" s="12"/>
      <c r="C133" s="9"/>
      <c r="D133" s="9"/>
      <c r="E133" s="9"/>
    </row>
    <row r="134" spans="1:5" ht="15" hidden="1" customHeight="1" thickBot="1" x14ac:dyDescent="0.3">
      <c r="A134" s="11" t="s">
        <v>61</v>
      </c>
      <c r="B134" s="12"/>
      <c r="C134" s="9"/>
      <c r="D134" s="9"/>
      <c r="E134" s="9"/>
    </row>
    <row r="135" spans="1:5" ht="15.75" hidden="1" thickBot="1" x14ac:dyDescent="0.3">
      <c r="A135" s="1" t="s">
        <v>25</v>
      </c>
      <c r="B135" s="12">
        <v>0</v>
      </c>
      <c r="C135" s="9">
        <v>0</v>
      </c>
      <c r="D135" s="9">
        <v>0</v>
      </c>
      <c r="E135" s="9">
        <v>0</v>
      </c>
    </row>
    <row r="136" spans="1:5" ht="15.75" hidden="1" thickBot="1" x14ac:dyDescent="0.3">
      <c r="A136" s="11" t="s">
        <v>60</v>
      </c>
      <c r="B136" s="12"/>
      <c r="C136" s="9"/>
      <c r="D136" s="9"/>
      <c r="E136" s="9"/>
    </row>
    <row r="137" spans="1:5" ht="15.75" hidden="1" thickBot="1" x14ac:dyDescent="0.3">
      <c r="A137" s="11" t="s">
        <v>61</v>
      </c>
      <c r="B137" s="12"/>
      <c r="C137" s="9"/>
      <c r="D137" s="9"/>
      <c r="E137" s="9"/>
    </row>
    <row r="138" spans="1:5" ht="24.75" hidden="1" thickBot="1" x14ac:dyDescent="0.3">
      <c r="A138" s="1" t="s">
        <v>3</v>
      </c>
      <c r="B138" s="12"/>
      <c r="C138" s="9"/>
      <c r="D138" s="9"/>
      <c r="E138" s="9"/>
    </row>
    <row r="139" spans="1:5" ht="15.75" hidden="1" thickBot="1" x14ac:dyDescent="0.3">
      <c r="A139" s="11" t="s">
        <v>60</v>
      </c>
      <c r="B139" s="12"/>
      <c r="C139" s="9"/>
      <c r="D139" s="9"/>
      <c r="E139" s="9"/>
    </row>
    <row r="140" spans="1:5" ht="15.75" hidden="1" thickBot="1" x14ac:dyDescent="0.3">
      <c r="A140" s="11" t="s">
        <v>61</v>
      </c>
      <c r="B140" s="12"/>
      <c r="C140" s="9"/>
      <c r="D140" s="9"/>
      <c r="E140" s="9"/>
    </row>
    <row r="141" spans="1:5" ht="15.75" hidden="1" thickBot="1" x14ac:dyDescent="0.3">
      <c r="A141" s="24" t="s">
        <v>37</v>
      </c>
      <c r="B141" s="12">
        <f>B138+B135+B132+B129+B126+B123+B120</f>
        <v>0</v>
      </c>
      <c r="C141" s="12">
        <f t="shared" ref="C141:E141" si="14">C138+C135+C132+C129+C126+C123+C120</f>
        <v>0</v>
      </c>
      <c r="D141" s="12">
        <f t="shared" si="14"/>
        <v>0</v>
      </c>
      <c r="E141" s="12">
        <f t="shared" si="14"/>
        <v>0</v>
      </c>
    </row>
    <row r="142" spans="1:5" ht="17.25" hidden="1" customHeight="1" thickBot="1" x14ac:dyDescent="0.3">
      <c r="A142" s="25" t="s">
        <v>36</v>
      </c>
      <c r="B142" s="26">
        <f>IF(B141-B112=0,0,"Error")</f>
        <v>0</v>
      </c>
      <c r="C142" s="26">
        <f>IF(C141-C112=0,0,"Error")</f>
        <v>0</v>
      </c>
      <c r="D142" s="26">
        <f>IF(D141-D112=0,0,"Error")</f>
        <v>0</v>
      </c>
      <c r="E142" s="26">
        <f>IF(E141-E112=0,0,"Error")</f>
        <v>0</v>
      </c>
    </row>
    <row r="143" spans="1:5" ht="15.75" thickBot="1" x14ac:dyDescent="0.3">
      <c r="A143" s="180" t="s">
        <v>46</v>
      </c>
      <c r="B143" s="181"/>
      <c r="C143" s="181"/>
      <c r="D143" s="181"/>
      <c r="E143" s="182"/>
    </row>
    <row r="144" spans="1:5" ht="15.75" thickBot="1" x14ac:dyDescent="0.3">
      <c r="A144" s="180" t="s">
        <v>47</v>
      </c>
      <c r="B144" s="181"/>
      <c r="C144" s="181"/>
      <c r="D144" s="181"/>
      <c r="E144" s="182"/>
    </row>
    <row r="145" spans="1:8" ht="15.75" thickBot="1" x14ac:dyDescent="0.3">
      <c r="A145" s="21" t="s">
        <v>54</v>
      </c>
      <c r="B145" s="183" t="s">
        <v>350</v>
      </c>
      <c r="C145" s="184"/>
      <c r="D145" s="184"/>
      <c r="E145" s="185"/>
    </row>
    <row r="146" spans="1:8" ht="30.75" customHeight="1" thickBot="1" x14ac:dyDescent="0.3">
      <c r="A146" s="21" t="s">
        <v>64</v>
      </c>
      <c r="B146" s="21" t="s">
        <v>351</v>
      </c>
      <c r="C146" s="54" t="s">
        <v>65</v>
      </c>
      <c r="D146" s="186"/>
      <c r="E146" s="187"/>
      <c r="G146" s="160"/>
      <c r="H146" s="161"/>
    </row>
    <row r="147" spans="1:8" ht="15.75" thickBot="1" x14ac:dyDescent="0.3">
      <c r="A147" s="55"/>
      <c r="B147" s="166"/>
      <c r="C147" s="179"/>
      <c r="D147" s="179"/>
      <c r="E147" s="167"/>
      <c r="G147" s="162"/>
      <c r="H147" s="163"/>
    </row>
    <row r="148" spans="1:8" ht="17.25" customHeight="1" thickBot="1" x14ac:dyDescent="0.3">
      <c r="A148" s="4" t="s">
        <v>9</v>
      </c>
      <c r="B148" s="168" t="s">
        <v>352</v>
      </c>
      <c r="C148" s="169"/>
      <c r="D148" s="169"/>
      <c r="E148" s="170"/>
      <c r="G148" s="164"/>
      <c r="H148" s="165"/>
    </row>
    <row r="149" spans="1:8" ht="15.75" thickBot="1" x14ac:dyDescent="0.3">
      <c r="A149" s="4" t="s">
        <v>14</v>
      </c>
      <c r="B149" s="171" t="s">
        <v>86</v>
      </c>
      <c r="C149" s="172"/>
      <c r="D149" s="172"/>
      <c r="E149" s="173"/>
    </row>
    <row r="150" spans="1:8" ht="12.75" customHeight="1" x14ac:dyDescent="0.25">
      <c r="A150" s="174"/>
      <c r="B150" s="19">
        <v>2019</v>
      </c>
      <c r="C150" s="19">
        <v>2020</v>
      </c>
      <c r="D150" s="19">
        <v>2021</v>
      </c>
      <c r="E150" s="19">
        <v>2022</v>
      </c>
    </row>
    <row r="151" spans="1:8" ht="9" customHeight="1" thickBot="1" x14ac:dyDescent="0.3">
      <c r="A151" s="175"/>
      <c r="B151" s="20" t="s">
        <v>5</v>
      </c>
      <c r="C151" s="20" t="s">
        <v>6</v>
      </c>
      <c r="D151" s="20" t="s">
        <v>6</v>
      </c>
      <c r="E151" s="20" t="s">
        <v>6</v>
      </c>
    </row>
    <row r="152" spans="1:8" ht="15.75" thickBot="1" x14ac:dyDescent="0.3">
      <c r="A152" s="4" t="s">
        <v>8</v>
      </c>
      <c r="B152" s="6"/>
      <c r="C152" s="6">
        <v>1</v>
      </c>
      <c r="D152" s="6"/>
      <c r="E152" s="6"/>
    </row>
    <row r="153" spans="1:8" ht="15.75" thickBot="1" x14ac:dyDescent="0.3">
      <c r="A153" s="4" t="s">
        <v>15</v>
      </c>
      <c r="B153" s="6"/>
      <c r="C153" s="6">
        <f>C167</f>
        <v>907</v>
      </c>
      <c r="D153" s="6">
        <f t="shared" ref="D153:E153" si="15">D167</f>
        <v>0</v>
      </c>
      <c r="E153" s="6">
        <f t="shared" si="15"/>
        <v>0</v>
      </c>
    </row>
    <row r="154" spans="1:8" ht="15.75" thickBot="1" x14ac:dyDescent="0.3">
      <c r="A154" s="4" t="s">
        <v>23</v>
      </c>
      <c r="B154" s="6"/>
      <c r="C154" s="6">
        <f t="shared" ref="C154:E154" si="16">C153/C152</f>
        <v>907</v>
      </c>
      <c r="D154" s="6" t="e">
        <f t="shared" si="16"/>
        <v>#DIV/0!</v>
      </c>
      <c r="E154" s="6" t="e">
        <f t="shared" si="16"/>
        <v>#DIV/0!</v>
      </c>
    </row>
    <row r="155" spans="1:8" ht="15.75" thickBot="1" x14ac:dyDescent="0.3">
      <c r="A155" s="4" t="s">
        <v>16</v>
      </c>
      <c r="B155" s="115" t="s">
        <v>22</v>
      </c>
      <c r="C155" s="8" t="e">
        <f>C152/B152-1</f>
        <v>#DIV/0!</v>
      </c>
      <c r="D155" s="8">
        <f t="shared" ref="D155:E157" si="17">D152/C152-1</f>
        <v>-1</v>
      </c>
      <c r="E155" s="8" t="e">
        <f t="shared" si="17"/>
        <v>#DIV/0!</v>
      </c>
      <c r="G155" s="10"/>
      <c r="H155" s="10"/>
    </row>
    <row r="156" spans="1:8" ht="15.75" thickBot="1" x14ac:dyDescent="0.3">
      <c r="A156" s="4" t="s">
        <v>17</v>
      </c>
      <c r="B156" s="115" t="s">
        <v>22</v>
      </c>
      <c r="C156" s="8" t="e">
        <f>C153/B153-1</f>
        <v>#DIV/0!</v>
      </c>
      <c r="D156" s="8">
        <f t="shared" si="17"/>
        <v>-1</v>
      </c>
      <c r="E156" s="8" t="e">
        <f t="shared" si="17"/>
        <v>#DIV/0!</v>
      </c>
    </row>
    <row r="157" spans="1:8" ht="15.75" thickBot="1" x14ac:dyDescent="0.3">
      <c r="A157" s="4" t="s">
        <v>18</v>
      </c>
      <c r="B157" s="115" t="s">
        <v>22</v>
      </c>
      <c r="C157" s="8" t="e">
        <f>C154/B154-1</f>
        <v>#DIV/0!</v>
      </c>
      <c r="D157" s="8" t="e">
        <f t="shared" si="17"/>
        <v>#DIV/0!</v>
      </c>
      <c r="E157" s="8" t="e">
        <f t="shared" si="17"/>
        <v>#DIV/0!</v>
      </c>
    </row>
    <row r="158" spans="1:8" ht="15.75" customHeight="1" thickBot="1" x14ac:dyDescent="0.3">
      <c r="A158" s="176" t="s">
        <v>39</v>
      </c>
      <c r="B158" s="177"/>
      <c r="C158" s="177"/>
      <c r="D158" s="177"/>
      <c r="E158" s="178"/>
    </row>
    <row r="159" spans="1:8" ht="12.75" customHeight="1" x14ac:dyDescent="0.25">
      <c r="A159" s="174"/>
      <c r="B159" s="19">
        <v>2018</v>
      </c>
      <c r="C159" s="19">
        <v>2019</v>
      </c>
      <c r="D159" s="19">
        <v>2020</v>
      </c>
      <c r="E159" s="19">
        <v>2021</v>
      </c>
    </row>
    <row r="160" spans="1:8" ht="9" customHeight="1" thickBot="1" x14ac:dyDescent="0.3">
      <c r="A160" s="175"/>
      <c r="B160" s="20" t="s">
        <v>5</v>
      </c>
      <c r="C160" s="20" t="s">
        <v>6</v>
      </c>
      <c r="D160" s="20" t="s">
        <v>6</v>
      </c>
      <c r="E160" s="20" t="s">
        <v>6</v>
      </c>
    </row>
    <row r="161" spans="1:5" ht="15.75" thickBot="1" x14ac:dyDescent="0.3">
      <c r="A161" s="1" t="s">
        <v>49</v>
      </c>
      <c r="B161" s="9">
        <f>B162+B163+B164+B165</f>
        <v>0</v>
      </c>
      <c r="C161" s="9">
        <f t="shared" ref="C161:E161" si="18">C162+C163+C164+C165</f>
        <v>0</v>
      </c>
      <c r="D161" s="9">
        <f t="shared" si="18"/>
        <v>0</v>
      </c>
      <c r="E161" s="9">
        <f t="shared" si="18"/>
        <v>0</v>
      </c>
    </row>
    <row r="162" spans="1:5" ht="15.75" thickBot="1" x14ac:dyDescent="0.3">
      <c r="A162" s="11" t="s">
        <v>60</v>
      </c>
      <c r="B162" s="9"/>
      <c r="C162" s="9"/>
      <c r="D162" s="9"/>
      <c r="E162" s="9"/>
    </row>
    <row r="163" spans="1:5" ht="15.75" thickBot="1" x14ac:dyDescent="0.3">
      <c r="A163" s="11" t="s">
        <v>66</v>
      </c>
      <c r="B163" s="9"/>
      <c r="C163" s="9"/>
      <c r="D163" s="9"/>
      <c r="E163" s="9"/>
    </row>
    <row r="164" spans="1:5" ht="15.75" thickBot="1" x14ac:dyDescent="0.3">
      <c r="A164" s="11" t="s">
        <v>67</v>
      </c>
      <c r="B164" s="9"/>
      <c r="C164" s="9"/>
      <c r="D164" s="9"/>
      <c r="E164" s="9"/>
    </row>
    <row r="165" spans="1:5" ht="15.75" thickBot="1" x14ac:dyDescent="0.3">
      <c r="A165" s="11" t="s">
        <v>68</v>
      </c>
      <c r="B165" s="9"/>
      <c r="C165" s="9"/>
      <c r="D165" s="9"/>
      <c r="E165" s="9"/>
    </row>
    <row r="166" spans="1:5" ht="15.75" thickBot="1" x14ac:dyDescent="0.3">
      <c r="A166" s="1" t="s">
        <v>50</v>
      </c>
      <c r="B166" s="12">
        <f>B167+B168+B169+B170</f>
        <v>0</v>
      </c>
      <c r="C166" s="12">
        <f t="shared" ref="C166:E166" si="19">C167+C168+C169+C170</f>
        <v>907</v>
      </c>
      <c r="D166" s="12">
        <f t="shared" si="19"/>
        <v>0</v>
      </c>
      <c r="E166" s="12">
        <f t="shared" si="19"/>
        <v>0</v>
      </c>
    </row>
    <row r="167" spans="1:5" ht="15.75" thickBot="1" x14ac:dyDescent="0.3">
      <c r="A167" s="11" t="s">
        <v>60</v>
      </c>
      <c r="B167" s="12"/>
      <c r="C167" s="9">
        <v>907</v>
      </c>
      <c r="D167" s="9"/>
      <c r="E167" s="9"/>
    </row>
    <row r="168" spans="1:5" ht="15.75" thickBot="1" x14ac:dyDescent="0.3">
      <c r="A168" s="11" t="s">
        <v>66</v>
      </c>
      <c r="B168" s="12"/>
      <c r="C168" s="9"/>
      <c r="D168" s="9"/>
      <c r="E168" s="9"/>
    </row>
    <row r="169" spans="1:5" ht="15.75" thickBot="1" x14ac:dyDescent="0.3">
      <c r="A169" s="11" t="s">
        <v>67</v>
      </c>
      <c r="B169" s="12"/>
      <c r="C169" s="9"/>
      <c r="D169" s="9"/>
      <c r="E169" s="9"/>
    </row>
    <row r="170" spans="1:5" ht="15.75" thickBot="1" x14ac:dyDescent="0.3">
      <c r="A170" s="11" t="s">
        <v>68</v>
      </c>
      <c r="B170" s="12"/>
      <c r="C170" s="9"/>
      <c r="D170" s="9"/>
      <c r="E170" s="9"/>
    </row>
    <row r="171" spans="1:5" ht="15.75" thickBot="1" x14ac:dyDescent="0.3">
      <c r="A171" s="56" t="s">
        <v>34</v>
      </c>
      <c r="B171" s="12">
        <f>B161+B166</f>
        <v>0</v>
      </c>
      <c r="C171" s="12">
        <f t="shared" ref="C171:E171" si="20">C161+C166</f>
        <v>907</v>
      </c>
      <c r="D171" s="12">
        <f t="shared" si="20"/>
        <v>0</v>
      </c>
      <c r="E171" s="12">
        <f t="shared" si="20"/>
        <v>0</v>
      </c>
    </row>
    <row r="172" spans="1:5" ht="15.75" customHeight="1" thickBot="1" x14ac:dyDescent="0.3">
      <c r="A172" s="21" t="s">
        <v>54</v>
      </c>
      <c r="B172" s="183" t="s">
        <v>353</v>
      </c>
      <c r="C172" s="184"/>
      <c r="D172" s="184"/>
      <c r="E172" s="185"/>
    </row>
    <row r="173" spans="1:5" ht="34.5" thickBot="1" x14ac:dyDescent="0.3">
      <c r="A173" s="21" t="s">
        <v>75</v>
      </c>
      <c r="B173" s="21" t="s">
        <v>354</v>
      </c>
      <c r="C173" s="54" t="s">
        <v>65</v>
      </c>
      <c r="D173" s="166" t="s">
        <v>87</v>
      </c>
      <c r="E173" s="167"/>
    </row>
    <row r="174" spans="1:5" ht="17.25" customHeight="1" thickBot="1" x14ac:dyDescent="0.3">
      <c r="A174" s="4" t="s">
        <v>9</v>
      </c>
      <c r="B174" s="168" t="s">
        <v>355</v>
      </c>
      <c r="C174" s="169"/>
      <c r="D174" s="169"/>
      <c r="E174" s="170"/>
    </row>
    <row r="175" spans="1:5" ht="15.75" thickBot="1" x14ac:dyDescent="0.3">
      <c r="A175" s="4" t="s">
        <v>14</v>
      </c>
      <c r="B175" s="171" t="s">
        <v>70</v>
      </c>
      <c r="C175" s="172"/>
      <c r="D175" s="172"/>
      <c r="E175" s="173"/>
    </row>
    <row r="176" spans="1:5" ht="12.75" customHeight="1" x14ac:dyDescent="0.25">
      <c r="A176" s="174"/>
      <c r="B176" s="19">
        <v>2019</v>
      </c>
      <c r="C176" s="19">
        <v>2020</v>
      </c>
      <c r="D176" s="19">
        <v>2021</v>
      </c>
      <c r="E176" s="19">
        <v>2022</v>
      </c>
    </row>
    <row r="177" spans="1:8" ht="9" customHeight="1" thickBot="1" x14ac:dyDescent="0.3">
      <c r="A177" s="175"/>
      <c r="B177" s="20" t="s">
        <v>5</v>
      </c>
      <c r="C177" s="20" t="s">
        <v>6</v>
      </c>
      <c r="D177" s="20" t="s">
        <v>6</v>
      </c>
      <c r="E177" s="20" t="s">
        <v>6</v>
      </c>
    </row>
    <row r="178" spans="1:8" ht="15.75" thickBot="1" x14ac:dyDescent="0.3">
      <c r="A178" s="4" t="s">
        <v>8</v>
      </c>
      <c r="B178" s="115">
        <v>110</v>
      </c>
      <c r="C178" s="115">
        <v>55</v>
      </c>
      <c r="D178" s="115">
        <v>100</v>
      </c>
      <c r="E178" s="115">
        <v>100</v>
      </c>
    </row>
    <row r="179" spans="1:8" ht="15.75" thickBot="1" x14ac:dyDescent="0.3">
      <c r="A179" s="4" t="s">
        <v>15</v>
      </c>
      <c r="B179" s="6">
        <v>6040</v>
      </c>
      <c r="C179" s="6">
        <f>C193</f>
        <v>843</v>
      </c>
      <c r="D179" s="6">
        <f>D193</f>
        <v>6000</v>
      </c>
      <c r="E179" s="6">
        <f>E193</f>
        <v>6000</v>
      </c>
    </row>
    <row r="180" spans="1:8" ht="15.75" thickBot="1" x14ac:dyDescent="0.3">
      <c r="A180" s="4" t="s">
        <v>23</v>
      </c>
      <c r="B180" s="6">
        <f>B179/B178</f>
        <v>54.909090909090907</v>
      </c>
      <c r="C180" s="6">
        <f t="shared" ref="C180:E180" si="21">C179/C178</f>
        <v>15.327272727272728</v>
      </c>
      <c r="D180" s="6">
        <f t="shared" si="21"/>
        <v>60</v>
      </c>
      <c r="E180" s="6">
        <f t="shared" si="21"/>
        <v>60</v>
      </c>
    </row>
    <row r="181" spans="1:8" ht="15.75" thickBot="1" x14ac:dyDescent="0.3">
      <c r="A181" s="4" t="s">
        <v>16</v>
      </c>
      <c r="B181" s="115" t="s">
        <v>22</v>
      </c>
      <c r="C181" s="8">
        <f>C178/B178-1</f>
        <v>-0.5</v>
      </c>
      <c r="D181" s="8">
        <f t="shared" ref="D181:E183" si="22">D178/C178-1</f>
        <v>0.81818181818181812</v>
      </c>
      <c r="E181" s="8">
        <f t="shared" si="22"/>
        <v>0</v>
      </c>
      <c r="G181" s="10"/>
      <c r="H181" s="10"/>
    </row>
    <row r="182" spans="1:8" ht="15.75" thickBot="1" x14ac:dyDescent="0.3">
      <c r="A182" s="4" t="s">
        <v>17</v>
      </c>
      <c r="B182" s="115" t="s">
        <v>22</v>
      </c>
      <c r="C182" s="8">
        <f>C179/B179-1</f>
        <v>-0.86043046357615893</v>
      </c>
      <c r="D182" s="8">
        <f t="shared" si="22"/>
        <v>6.117437722419929</v>
      </c>
      <c r="E182" s="8">
        <f t="shared" si="22"/>
        <v>0</v>
      </c>
    </row>
    <row r="183" spans="1:8" ht="15.75" thickBot="1" x14ac:dyDescent="0.3">
      <c r="A183" s="4" t="s">
        <v>18</v>
      </c>
      <c r="B183" s="115" t="s">
        <v>22</v>
      </c>
      <c r="C183" s="8">
        <f>C180/B180-1</f>
        <v>-0.72086092715231787</v>
      </c>
      <c r="D183" s="8">
        <f t="shared" si="22"/>
        <v>2.9145907473309607</v>
      </c>
      <c r="E183" s="8">
        <f t="shared" si="22"/>
        <v>0</v>
      </c>
    </row>
    <row r="184" spans="1:8" ht="15.75" customHeight="1" thickBot="1" x14ac:dyDescent="0.3">
      <c r="A184" s="176" t="s">
        <v>71</v>
      </c>
      <c r="B184" s="177"/>
      <c r="C184" s="177"/>
      <c r="D184" s="177"/>
      <c r="E184" s="178"/>
    </row>
    <row r="185" spans="1:8" ht="12.75" customHeight="1" x14ac:dyDescent="0.25">
      <c r="A185" s="174"/>
      <c r="B185" s="19">
        <v>2019</v>
      </c>
      <c r="C185" s="19">
        <v>2020</v>
      </c>
      <c r="D185" s="19">
        <v>2021</v>
      </c>
      <c r="E185" s="19">
        <v>2022</v>
      </c>
    </row>
    <row r="186" spans="1:8" ht="9" customHeight="1" thickBot="1" x14ac:dyDescent="0.3">
      <c r="A186" s="175"/>
      <c r="B186" s="20" t="s">
        <v>5</v>
      </c>
      <c r="C186" s="20" t="s">
        <v>6</v>
      </c>
      <c r="D186" s="20" t="s">
        <v>6</v>
      </c>
      <c r="E186" s="20" t="s">
        <v>6</v>
      </c>
    </row>
    <row r="187" spans="1:8" ht="15.75" thickBot="1" x14ac:dyDescent="0.3">
      <c r="A187" s="1" t="s">
        <v>49</v>
      </c>
      <c r="B187" s="9">
        <f>B188+B189+B190+B191</f>
        <v>0</v>
      </c>
      <c r="C187" s="9">
        <f t="shared" ref="C187:E187" si="23">C188+C189+C190+C191</f>
        <v>0</v>
      </c>
      <c r="D187" s="9">
        <f t="shared" si="23"/>
        <v>0</v>
      </c>
      <c r="E187" s="9">
        <f t="shared" si="23"/>
        <v>0</v>
      </c>
    </row>
    <row r="188" spans="1:8" ht="15.75" thickBot="1" x14ac:dyDescent="0.3">
      <c r="A188" s="11" t="s">
        <v>60</v>
      </c>
      <c r="B188" s="9"/>
      <c r="C188" s="9"/>
      <c r="D188" s="9"/>
      <c r="E188" s="9"/>
    </row>
    <row r="189" spans="1:8" ht="15.75" thickBot="1" x14ac:dyDescent="0.3">
      <c r="A189" s="11" t="s">
        <v>66</v>
      </c>
      <c r="B189" s="9"/>
      <c r="C189" s="9"/>
      <c r="D189" s="9"/>
      <c r="E189" s="9"/>
    </row>
    <row r="190" spans="1:8" ht="15.75" thickBot="1" x14ac:dyDescent="0.3">
      <c r="A190" s="11" t="s">
        <v>67</v>
      </c>
      <c r="B190" s="9"/>
      <c r="C190" s="9"/>
      <c r="D190" s="9"/>
      <c r="E190" s="9"/>
    </row>
    <row r="191" spans="1:8" ht="15.75" thickBot="1" x14ac:dyDescent="0.3">
      <c r="A191" s="11" t="s">
        <v>68</v>
      </c>
      <c r="B191" s="9"/>
      <c r="C191" s="9"/>
      <c r="D191" s="9"/>
      <c r="E191" s="9"/>
    </row>
    <row r="192" spans="1:8" ht="15.75" thickBot="1" x14ac:dyDescent="0.3">
      <c r="A192" s="1" t="s">
        <v>50</v>
      </c>
      <c r="B192" s="12">
        <f>B193+B194+B195+B196</f>
        <v>6040</v>
      </c>
      <c r="C192" s="12">
        <f t="shared" ref="C192:E192" si="24">C193+C194+C195+C196</f>
        <v>843</v>
      </c>
      <c r="D192" s="12">
        <f t="shared" si="24"/>
        <v>6000</v>
      </c>
      <c r="E192" s="12">
        <f t="shared" si="24"/>
        <v>6000</v>
      </c>
    </row>
    <row r="193" spans="1:8" ht="15.75" thickBot="1" x14ac:dyDescent="0.3">
      <c r="A193" s="11" t="s">
        <v>60</v>
      </c>
      <c r="B193" s="12">
        <v>6040</v>
      </c>
      <c r="C193" s="7">
        <v>843</v>
      </c>
      <c r="D193" s="9">
        <v>6000</v>
      </c>
      <c r="E193" s="9">
        <v>6000</v>
      </c>
    </row>
    <row r="194" spans="1:8" ht="15.75" thickBot="1" x14ac:dyDescent="0.3">
      <c r="A194" s="11" t="s">
        <v>66</v>
      </c>
      <c r="B194" s="12"/>
      <c r="C194" s="9"/>
      <c r="D194" s="9"/>
      <c r="E194" s="9"/>
    </row>
    <row r="195" spans="1:8" ht="15.75" thickBot="1" x14ac:dyDescent="0.3">
      <c r="A195" s="11" t="s">
        <v>67</v>
      </c>
      <c r="B195" s="12"/>
      <c r="C195" s="9"/>
      <c r="D195" s="9"/>
      <c r="E195" s="9"/>
    </row>
    <row r="196" spans="1:8" ht="15.75" thickBot="1" x14ac:dyDescent="0.3">
      <c r="A196" s="11" t="s">
        <v>68</v>
      </c>
      <c r="B196" s="12"/>
      <c r="C196" s="9"/>
      <c r="D196" s="9"/>
      <c r="E196" s="9"/>
    </row>
    <row r="197" spans="1:8" ht="15.75" thickBot="1" x14ac:dyDescent="0.3">
      <c r="A197" s="56" t="s">
        <v>356</v>
      </c>
      <c r="B197" s="12">
        <f>B187+B192</f>
        <v>6040</v>
      </c>
      <c r="C197" s="12">
        <f t="shared" ref="C197:E197" si="25">C187+C192</f>
        <v>843</v>
      </c>
      <c r="D197" s="12">
        <f t="shared" si="25"/>
        <v>6000</v>
      </c>
      <c r="E197" s="12">
        <f t="shared" si="25"/>
        <v>6000</v>
      </c>
    </row>
    <row r="198" spans="1:8" ht="34.5" hidden="1" customHeight="1" thickBot="1" x14ac:dyDescent="0.3">
      <c r="A198" s="21" t="s">
        <v>48</v>
      </c>
      <c r="B198" s="57"/>
      <c r="C198" s="58" t="s">
        <v>65</v>
      </c>
      <c r="D198" s="59"/>
      <c r="E198" s="60"/>
    </row>
    <row r="199" spans="1:8" ht="17.25" hidden="1" customHeight="1" thickBot="1" x14ac:dyDescent="0.3">
      <c r="A199" s="4" t="s">
        <v>9</v>
      </c>
      <c r="B199" s="168"/>
      <c r="C199" s="169"/>
      <c r="D199" s="169"/>
      <c r="E199" s="170"/>
    </row>
    <row r="200" spans="1:8" ht="15.75" hidden="1" customHeight="1" thickBot="1" x14ac:dyDescent="0.3">
      <c r="A200" s="4" t="s">
        <v>14</v>
      </c>
      <c r="B200" s="171"/>
      <c r="C200" s="172"/>
      <c r="D200" s="172"/>
      <c r="E200" s="173"/>
    </row>
    <row r="201" spans="1:8" ht="12.75" hidden="1" customHeight="1" thickBot="1" x14ac:dyDescent="0.3">
      <c r="A201" s="174"/>
      <c r="B201" s="19">
        <v>2018</v>
      </c>
      <c r="C201" s="19">
        <v>2019</v>
      </c>
      <c r="D201" s="19">
        <v>2020</v>
      </c>
      <c r="E201" s="19">
        <v>2021</v>
      </c>
    </row>
    <row r="202" spans="1:8" ht="9" hidden="1" customHeight="1" thickBot="1" x14ac:dyDescent="0.3">
      <c r="A202" s="175"/>
      <c r="B202" s="20" t="s">
        <v>5</v>
      </c>
      <c r="C202" s="20" t="s">
        <v>6</v>
      </c>
      <c r="D202" s="20" t="s">
        <v>6</v>
      </c>
      <c r="E202" s="20" t="s">
        <v>6</v>
      </c>
    </row>
    <row r="203" spans="1:8" ht="15.75" hidden="1" customHeight="1" thickBot="1" x14ac:dyDescent="0.3">
      <c r="A203" s="4" t="s">
        <v>8</v>
      </c>
      <c r="B203" s="4"/>
      <c r="C203" s="4"/>
      <c r="D203" s="4"/>
      <c r="E203" s="4"/>
    </row>
    <row r="204" spans="1:8" ht="15.75" hidden="1" customHeight="1" thickBot="1" x14ac:dyDescent="0.3">
      <c r="A204" s="4" t="s">
        <v>15</v>
      </c>
      <c r="B204" s="6">
        <f>B222</f>
        <v>0</v>
      </c>
      <c r="C204" s="6">
        <f t="shared" ref="C204:E204" si="26">C222</f>
        <v>0</v>
      </c>
      <c r="D204" s="6">
        <f t="shared" si="26"/>
        <v>0</v>
      </c>
      <c r="E204" s="6">
        <f t="shared" si="26"/>
        <v>0</v>
      </c>
    </row>
    <row r="205" spans="1:8" ht="15.75" hidden="1" customHeight="1" thickBot="1" x14ac:dyDescent="0.3">
      <c r="A205" s="4" t="s">
        <v>23</v>
      </c>
      <c r="B205" s="6" t="e">
        <f>B204/B203</f>
        <v>#DIV/0!</v>
      </c>
      <c r="C205" s="6" t="e">
        <f t="shared" ref="C205:E205" si="27">C204/C203</f>
        <v>#DIV/0!</v>
      </c>
      <c r="D205" s="6" t="e">
        <f t="shared" si="27"/>
        <v>#DIV/0!</v>
      </c>
      <c r="E205" s="6" t="e">
        <f t="shared" si="27"/>
        <v>#DIV/0!</v>
      </c>
    </row>
    <row r="206" spans="1:8" ht="15.75" hidden="1" customHeight="1" thickBot="1" x14ac:dyDescent="0.3">
      <c r="A206" s="4" t="s">
        <v>16</v>
      </c>
      <c r="B206" s="115" t="s">
        <v>22</v>
      </c>
      <c r="C206" s="8" t="e">
        <f>C203/B203-1</f>
        <v>#DIV/0!</v>
      </c>
      <c r="D206" s="8" t="e">
        <f t="shared" ref="D206:E208" si="28">D203/C203-1</f>
        <v>#DIV/0!</v>
      </c>
      <c r="E206" s="8" t="e">
        <f t="shared" si="28"/>
        <v>#DIV/0!</v>
      </c>
      <c r="G206" s="10"/>
      <c r="H206" s="10"/>
    </row>
    <row r="207" spans="1:8" ht="15.75" hidden="1" customHeight="1" thickBot="1" x14ac:dyDescent="0.3">
      <c r="A207" s="4" t="s">
        <v>17</v>
      </c>
      <c r="B207" s="115" t="s">
        <v>22</v>
      </c>
      <c r="C207" s="8" t="e">
        <f>C204/B204-1</f>
        <v>#DIV/0!</v>
      </c>
      <c r="D207" s="8" t="e">
        <f t="shared" si="28"/>
        <v>#DIV/0!</v>
      </c>
      <c r="E207" s="8" t="e">
        <f t="shared" si="28"/>
        <v>#DIV/0!</v>
      </c>
    </row>
    <row r="208" spans="1:8" ht="15.75" hidden="1" customHeight="1" thickBot="1" x14ac:dyDescent="0.3">
      <c r="A208" s="4" t="s">
        <v>18</v>
      </c>
      <c r="B208" s="115" t="s">
        <v>22</v>
      </c>
      <c r="C208" s="8" t="e">
        <f>C205/B205-1</f>
        <v>#DIV/0!</v>
      </c>
      <c r="D208" s="8" t="e">
        <f t="shared" si="28"/>
        <v>#DIV/0!</v>
      </c>
      <c r="E208" s="8" t="e">
        <f t="shared" si="28"/>
        <v>#DIV/0!</v>
      </c>
    </row>
    <row r="209" spans="1:5" ht="15.75" hidden="1" customHeight="1" thickBot="1" x14ac:dyDescent="0.3">
      <c r="A209" s="176" t="s">
        <v>73</v>
      </c>
      <c r="B209" s="177"/>
      <c r="C209" s="177"/>
      <c r="D209" s="177"/>
      <c r="E209" s="178"/>
    </row>
    <row r="210" spans="1:5" ht="12.75" hidden="1" customHeight="1" thickBot="1" x14ac:dyDescent="0.3">
      <c r="A210" s="174"/>
      <c r="B210" s="19">
        <v>2018</v>
      </c>
      <c r="C210" s="19">
        <v>2019</v>
      </c>
      <c r="D210" s="19">
        <v>2020</v>
      </c>
      <c r="E210" s="19">
        <v>2021</v>
      </c>
    </row>
    <row r="211" spans="1:5" ht="9" hidden="1" customHeight="1" thickBot="1" x14ac:dyDescent="0.3">
      <c r="A211" s="175"/>
      <c r="B211" s="20" t="s">
        <v>5</v>
      </c>
      <c r="C211" s="20" t="s">
        <v>6</v>
      </c>
      <c r="D211" s="20" t="s">
        <v>6</v>
      </c>
      <c r="E211" s="20" t="s">
        <v>6</v>
      </c>
    </row>
    <row r="212" spans="1:5" ht="15.75" hidden="1" customHeight="1" thickBot="1" x14ac:dyDescent="0.3">
      <c r="A212" s="1" t="s">
        <v>49</v>
      </c>
      <c r="B212" s="9">
        <f>B213+B214+B215+B216</f>
        <v>0</v>
      </c>
      <c r="C212" s="9">
        <f t="shared" ref="C212:E212" si="29">C213+C214+C215+C216</f>
        <v>0</v>
      </c>
      <c r="D212" s="9">
        <f t="shared" si="29"/>
        <v>0</v>
      </c>
      <c r="E212" s="9">
        <f t="shared" si="29"/>
        <v>0</v>
      </c>
    </row>
    <row r="213" spans="1:5" ht="15.75" hidden="1" customHeight="1" thickBot="1" x14ac:dyDescent="0.3">
      <c r="A213" s="11" t="s">
        <v>60</v>
      </c>
      <c r="B213" s="9"/>
      <c r="C213" s="9"/>
      <c r="D213" s="9"/>
      <c r="E213" s="9"/>
    </row>
    <row r="214" spans="1:5" ht="15.75" hidden="1" customHeight="1" thickBot="1" x14ac:dyDescent="0.3">
      <c r="A214" s="11" t="s">
        <v>66</v>
      </c>
      <c r="B214" s="9"/>
      <c r="C214" s="9"/>
      <c r="D214" s="9"/>
      <c r="E214" s="9"/>
    </row>
    <row r="215" spans="1:5" ht="15.75" hidden="1" customHeight="1" thickBot="1" x14ac:dyDescent="0.3">
      <c r="A215" s="11" t="s">
        <v>67</v>
      </c>
      <c r="B215" s="9"/>
      <c r="C215" s="9"/>
      <c r="D215" s="9"/>
      <c r="E215" s="9"/>
    </row>
    <row r="216" spans="1:5" ht="15.75" hidden="1" customHeight="1" thickBot="1" x14ac:dyDescent="0.3">
      <c r="A216" s="11" t="s">
        <v>68</v>
      </c>
      <c r="B216" s="9"/>
      <c r="C216" s="9"/>
      <c r="D216" s="9"/>
      <c r="E216" s="9"/>
    </row>
    <row r="217" spans="1:5" ht="15.75" hidden="1" customHeight="1" thickBot="1" x14ac:dyDescent="0.3">
      <c r="A217" s="1" t="s">
        <v>50</v>
      </c>
      <c r="B217" s="12">
        <f>B218+B219+B220+B221</f>
        <v>0</v>
      </c>
      <c r="C217" s="12">
        <f t="shared" ref="C217:E217" si="30">C218+C219+C220+C221</f>
        <v>0</v>
      </c>
      <c r="D217" s="12">
        <f t="shared" si="30"/>
        <v>0</v>
      </c>
      <c r="E217" s="12">
        <f t="shared" si="30"/>
        <v>0</v>
      </c>
    </row>
    <row r="218" spans="1:5" ht="15.75" hidden="1" customHeight="1" thickBot="1" x14ac:dyDescent="0.3">
      <c r="A218" s="11" t="s">
        <v>60</v>
      </c>
      <c r="B218" s="12"/>
      <c r="C218" s="9"/>
      <c r="D218" s="9"/>
      <c r="E218" s="9"/>
    </row>
    <row r="219" spans="1:5" ht="15.75" hidden="1" customHeight="1" thickBot="1" x14ac:dyDescent="0.3">
      <c r="A219" s="11" t="s">
        <v>66</v>
      </c>
      <c r="B219" s="12"/>
      <c r="C219" s="9"/>
      <c r="D219" s="9"/>
      <c r="E219" s="9"/>
    </row>
    <row r="220" spans="1:5" ht="15.75" hidden="1" customHeight="1" thickBot="1" x14ac:dyDescent="0.3">
      <c r="A220" s="11" t="s">
        <v>67</v>
      </c>
      <c r="B220" s="12"/>
      <c r="C220" s="9"/>
      <c r="D220" s="9"/>
      <c r="E220" s="9"/>
    </row>
    <row r="221" spans="1:5" ht="15.75" hidden="1" customHeight="1" thickBot="1" x14ac:dyDescent="0.3">
      <c r="A221" s="11" t="s">
        <v>68</v>
      </c>
      <c r="B221" s="12"/>
      <c r="C221" s="9"/>
      <c r="D221" s="9"/>
      <c r="E221" s="9"/>
    </row>
    <row r="222" spans="1:5" ht="15.75" hidden="1" customHeight="1" thickBot="1" x14ac:dyDescent="0.3">
      <c r="A222" s="22" t="s">
        <v>74</v>
      </c>
      <c r="B222" s="12">
        <f>B212+B217</f>
        <v>0</v>
      </c>
      <c r="C222" s="12">
        <f t="shared" ref="C222:E222" si="31">C212+C217</f>
        <v>0</v>
      </c>
      <c r="D222" s="12">
        <f t="shared" si="31"/>
        <v>0</v>
      </c>
      <c r="E222" s="12">
        <f t="shared" si="31"/>
        <v>0</v>
      </c>
    </row>
    <row r="223" spans="1:5" ht="25.5" customHeight="1" thickBot="1" x14ac:dyDescent="0.3">
      <c r="A223" s="61" t="s">
        <v>29</v>
      </c>
      <c r="B223" s="166" t="s">
        <v>357</v>
      </c>
      <c r="C223" s="179"/>
      <c r="D223" s="179"/>
      <c r="E223" s="167"/>
    </row>
    <row r="224" spans="1:5" ht="34.5" thickBot="1" x14ac:dyDescent="0.3">
      <c r="A224" s="21" t="s">
        <v>75</v>
      </c>
      <c r="B224" s="57" t="s">
        <v>358</v>
      </c>
      <c r="C224" s="58" t="s">
        <v>65</v>
      </c>
      <c r="D224" s="59"/>
      <c r="E224" s="60"/>
    </row>
    <row r="225" spans="1:8" ht="17.25" customHeight="1" thickBot="1" x14ac:dyDescent="0.3">
      <c r="A225" s="4" t="s">
        <v>9</v>
      </c>
      <c r="B225" s="168" t="s">
        <v>358</v>
      </c>
      <c r="C225" s="169"/>
      <c r="D225" s="169"/>
      <c r="E225" s="170"/>
    </row>
    <row r="226" spans="1:8" ht="15.75" thickBot="1" x14ac:dyDescent="0.3">
      <c r="A226" s="4" t="s">
        <v>14</v>
      </c>
      <c r="B226" s="195"/>
      <c r="C226" s="196"/>
      <c r="D226" s="196"/>
      <c r="E226" s="197"/>
    </row>
    <row r="227" spans="1:8" ht="12.75" customHeight="1" x14ac:dyDescent="0.25">
      <c r="A227" s="174"/>
      <c r="B227" s="19">
        <v>2019</v>
      </c>
      <c r="C227" s="19">
        <v>2020</v>
      </c>
      <c r="D227" s="19">
        <v>2021</v>
      </c>
      <c r="E227" s="19">
        <v>2022</v>
      </c>
    </row>
    <row r="228" spans="1:8" ht="9" customHeight="1" thickBot="1" x14ac:dyDescent="0.3">
      <c r="A228" s="175"/>
      <c r="B228" s="20" t="s">
        <v>5</v>
      </c>
      <c r="C228" s="20" t="s">
        <v>6</v>
      </c>
      <c r="D228" s="20" t="s">
        <v>6</v>
      </c>
      <c r="E228" s="20" t="s">
        <v>6</v>
      </c>
    </row>
    <row r="229" spans="1:8" ht="15.75" thickBot="1" x14ac:dyDescent="0.3">
      <c r="A229" s="4" t="s">
        <v>8</v>
      </c>
      <c r="B229" s="115">
        <v>0</v>
      </c>
      <c r="C229" s="115">
        <v>3</v>
      </c>
      <c r="D229" s="115">
        <v>0</v>
      </c>
      <c r="E229" s="115">
        <v>0</v>
      </c>
    </row>
    <row r="230" spans="1:8" ht="15.75" thickBot="1" x14ac:dyDescent="0.3">
      <c r="A230" s="4" t="s">
        <v>15</v>
      </c>
      <c r="B230" s="6">
        <f>B248</f>
        <v>0</v>
      </c>
      <c r="C230" s="6">
        <f>C248</f>
        <v>250</v>
      </c>
      <c r="D230" s="6">
        <f t="shared" ref="D230:E230" si="32">D248</f>
        <v>0</v>
      </c>
      <c r="E230" s="6">
        <f t="shared" si="32"/>
        <v>0</v>
      </c>
    </row>
    <row r="231" spans="1:8" ht="15.75" thickBot="1" x14ac:dyDescent="0.3">
      <c r="A231" s="4" t="s">
        <v>23</v>
      </c>
      <c r="B231" s="6" t="e">
        <f>B230/B229</f>
        <v>#DIV/0!</v>
      </c>
      <c r="C231" s="6">
        <f t="shared" ref="C231:E231" si="33">C230/C229</f>
        <v>83.333333333333329</v>
      </c>
      <c r="D231" s="6" t="e">
        <f t="shared" si="33"/>
        <v>#DIV/0!</v>
      </c>
      <c r="E231" s="6" t="e">
        <f t="shared" si="33"/>
        <v>#DIV/0!</v>
      </c>
    </row>
    <row r="232" spans="1:8" ht="15.75" thickBot="1" x14ac:dyDescent="0.3">
      <c r="A232" s="4" t="s">
        <v>16</v>
      </c>
      <c r="B232" s="115" t="s">
        <v>22</v>
      </c>
      <c r="C232" s="8" t="e">
        <f>C229/B229-1</f>
        <v>#DIV/0!</v>
      </c>
      <c r="D232" s="8">
        <f t="shared" ref="D232:E234" si="34">D229/C229-1</f>
        <v>-1</v>
      </c>
      <c r="E232" s="8" t="e">
        <f t="shared" si="34"/>
        <v>#DIV/0!</v>
      </c>
      <c r="G232" s="10"/>
      <c r="H232" s="10"/>
    </row>
    <row r="233" spans="1:8" ht="15.75" thickBot="1" x14ac:dyDescent="0.3">
      <c r="A233" s="4" t="s">
        <v>17</v>
      </c>
      <c r="B233" s="115" t="s">
        <v>22</v>
      </c>
      <c r="C233" s="8" t="e">
        <f>C230/B230-1</f>
        <v>#DIV/0!</v>
      </c>
      <c r="D233" s="8">
        <f t="shared" si="34"/>
        <v>-1</v>
      </c>
      <c r="E233" s="8" t="e">
        <f t="shared" si="34"/>
        <v>#DIV/0!</v>
      </c>
    </row>
    <row r="234" spans="1:8" ht="15.75" thickBot="1" x14ac:dyDescent="0.3">
      <c r="A234" s="4" t="s">
        <v>18</v>
      </c>
      <c r="B234" s="115" t="s">
        <v>22</v>
      </c>
      <c r="C234" s="8" t="e">
        <f>C231/B231-1</f>
        <v>#DIV/0!</v>
      </c>
      <c r="D234" s="8" t="e">
        <f t="shared" si="34"/>
        <v>#DIV/0!</v>
      </c>
      <c r="E234" s="8" t="e">
        <f t="shared" si="34"/>
        <v>#DIV/0!</v>
      </c>
    </row>
    <row r="235" spans="1:8" ht="15.75" customHeight="1" thickBot="1" x14ac:dyDescent="0.3">
      <c r="A235" s="176" t="s">
        <v>40</v>
      </c>
      <c r="B235" s="177"/>
      <c r="C235" s="177"/>
      <c r="D235" s="177"/>
      <c r="E235" s="178"/>
    </row>
    <row r="236" spans="1:8" ht="12.75" customHeight="1" x14ac:dyDescent="0.25">
      <c r="A236" s="174"/>
      <c r="B236" s="19">
        <v>2019</v>
      </c>
      <c r="C236" s="19">
        <v>2020</v>
      </c>
      <c r="D236" s="19">
        <v>2021</v>
      </c>
      <c r="E236" s="19">
        <v>2022</v>
      </c>
    </row>
    <row r="237" spans="1:8" ht="9" customHeight="1" thickBot="1" x14ac:dyDescent="0.3">
      <c r="A237" s="175"/>
      <c r="B237" s="20" t="s">
        <v>5</v>
      </c>
      <c r="C237" s="20" t="s">
        <v>6</v>
      </c>
      <c r="D237" s="20" t="s">
        <v>6</v>
      </c>
      <c r="E237" s="20" t="s">
        <v>6</v>
      </c>
    </row>
    <row r="238" spans="1:8" ht="15.75" thickBot="1" x14ac:dyDescent="0.3">
      <c r="A238" s="1" t="s">
        <v>49</v>
      </c>
      <c r="B238" s="9">
        <f>B239+B240+B241+B242</f>
        <v>0</v>
      </c>
      <c r="C238" s="9">
        <f t="shared" ref="C238:E238" si="35">C239+C240+C241+C242</f>
        <v>0</v>
      </c>
      <c r="D238" s="9">
        <f t="shared" si="35"/>
        <v>0</v>
      </c>
      <c r="E238" s="9">
        <f t="shared" si="35"/>
        <v>0</v>
      </c>
    </row>
    <row r="239" spans="1:8" ht="15.75" thickBot="1" x14ac:dyDescent="0.3">
      <c r="A239" s="11" t="s">
        <v>60</v>
      </c>
      <c r="B239" s="9"/>
      <c r="C239" s="9"/>
      <c r="D239" s="9"/>
      <c r="E239" s="9"/>
    </row>
    <row r="240" spans="1:8" ht="15.75" customHeight="1" thickBot="1" x14ac:dyDescent="0.3">
      <c r="A240" s="11" t="s">
        <v>66</v>
      </c>
      <c r="B240" s="9"/>
      <c r="C240" s="9"/>
      <c r="D240" s="9"/>
      <c r="E240" s="9"/>
    </row>
    <row r="241" spans="1:8" ht="15.75" thickBot="1" x14ac:dyDescent="0.3">
      <c r="A241" s="11" t="s">
        <v>67</v>
      </c>
      <c r="B241" s="9"/>
      <c r="C241" s="9"/>
      <c r="D241" s="9"/>
      <c r="E241" s="9"/>
    </row>
    <row r="242" spans="1:8" ht="15.75" thickBot="1" x14ac:dyDescent="0.3">
      <c r="A242" s="11" t="s">
        <v>68</v>
      </c>
      <c r="B242" s="9"/>
      <c r="C242" s="9"/>
      <c r="D242" s="9"/>
      <c r="E242" s="9"/>
    </row>
    <row r="243" spans="1:8" ht="15.75" thickBot="1" x14ac:dyDescent="0.3">
      <c r="A243" s="1" t="s">
        <v>50</v>
      </c>
      <c r="B243" s="12">
        <f>B244+B245+B246+B247</f>
        <v>0</v>
      </c>
      <c r="C243" s="12">
        <f t="shared" ref="C243:E243" si="36">C244+C245+C246+C247</f>
        <v>250</v>
      </c>
      <c r="D243" s="12">
        <f t="shared" si="36"/>
        <v>0</v>
      </c>
      <c r="E243" s="12">
        <f t="shared" si="36"/>
        <v>0</v>
      </c>
    </row>
    <row r="244" spans="1:8" ht="15.75" thickBot="1" x14ac:dyDescent="0.3">
      <c r="A244" s="11" t="s">
        <v>60</v>
      </c>
      <c r="B244" s="12"/>
      <c r="C244" s="12">
        <v>250</v>
      </c>
      <c r="D244" s="12">
        <v>0</v>
      </c>
      <c r="E244" s="12"/>
    </row>
    <row r="245" spans="1:8" ht="15.75" thickBot="1" x14ac:dyDescent="0.3">
      <c r="A245" s="11" t="s">
        <v>66</v>
      </c>
      <c r="B245" s="12"/>
      <c r="C245" s="12"/>
      <c r="D245" s="12"/>
      <c r="E245" s="12"/>
    </row>
    <row r="246" spans="1:8" ht="15.75" thickBot="1" x14ac:dyDescent="0.3">
      <c r="A246" s="11" t="s">
        <v>67</v>
      </c>
      <c r="B246" s="12"/>
      <c r="C246" s="12"/>
      <c r="D246" s="12"/>
      <c r="E246" s="12"/>
    </row>
    <row r="247" spans="1:8" ht="15.75" thickBot="1" x14ac:dyDescent="0.3">
      <c r="A247" s="11" t="s">
        <v>68</v>
      </c>
      <c r="B247" s="12"/>
      <c r="C247" s="12"/>
      <c r="D247" s="12"/>
      <c r="E247" s="12"/>
    </row>
    <row r="248" spans="1:8" ht="15.75" thickBot="1" x14ac:dyDescent="0.3">
      <c r="A248" s="22" t="s">
        <v>37</v>
      </c>
      <c r="B248" s="12">
        <f>B238+B243</f>
        <v>0</v>
      </c>
      <c r="C248" s="12">
        <f t="shared" ref="C248:E248" si="37">C238+C243</f>
        <v>250</v>
      </c>
      <c r="D248" s="12">
        <f t="shared" si="37"/>
        <v>0</v>
      </c>
      <c r="E248" s="12">
        <f t="shared" si="37"/>
        <v>0</v>
      </c>
    </row>
    <row r="249" spans="1:8" ht="15.75" thickBot="1" x14ac:dyDescent="0.3">
      <c r="A249" s="27"/>
      <c r="B249" s="28"/>
      <c r="C249" s="28"/>
      <c r="D249" s="28"/>
      <c r="E249" s="28"/>
    </row>
    <row r="250" spans="1:8" ht="27" customHeight="1" thickBot="1" x14ac:dyDescent="0.3">
      <c r="A250" s="14" t="s">
        <v>55</v>
      </c>
      <c r="B250" s="15">
        <f>B75+B38+B112</f>
        <v>199000</v>
      </c>
      <c r="C250" s="15">
        <f>C75+C38+C112+C153+C179+C230</f>
        <v>203000</v>
      </c>
      <c r="D250" s="15">
        <f t="shared" ref="D250:E250" si="38">D75+D38+D112+D153+D179+D230</f>
        <v>216000</v>
      </c>
      <c r="E250" s="15">
        <f t="shared" si="38"/>
        <v>222000</v>
      </c>
    </row>
    <row r="251" spans="1:8" ht="24.75" thickBot="1" x14ac:dyDescent="0.3">
      <c r="A251" s="14" t="s">
        <v>56</v>
      </c>
      <c r="B251" s="15">
        <f>B141+B104+B67</f>
        <v>199000</v>
      </c>
      <c r="C251" s="15">
        <f>C141+C104+C67+C171+C197+C248</f>
        <v>203000</v>
      </c>
      <c r="D251" s="15">
        <f t="shared" ref="D251:E251" si="39">D141+D104+D67+D171+D197+D248</f>
        <v>216000</v>
      </c>
      <c r="E251" s="15">
        <f t="shared" si="39"/>
        <v>222000</v>
      </c>
    </row>
    <row r="252" spans="1:8" ht="15.75" thickBot="1" x14ac:dyDescent="0.3">
      <c r="A252" s="1" t="s">
        <v>0</v>
      </c>
      <c r="B252" s="23">
        <f>B253+B254</f>
        <v>70000</v>
      </c>
      <c r="C252" s="23">
        <f t="shared" ref="C252:E252" si="40">C253+C254</f>
        <v>82000</v>
      </c>
      <c r="D252" s="23">
        <f t="shared" si="40"/>
        <v>82000</v>
      </c>
      <c r="E252" s="23">
        <f t="shared" si="40"/>
        <v>82000</v>
      </c>
    </row>
    <row r="253" spans="1:8" ht="15.75" thickBot="1" x14ac:dyDescent="0.3">
      <c r="A253" s="11" t="s">
        <v>60</v>
      </c>
      <c r="B253" s="12">
        <f t="shared" ref="B253:E254" si="41">B47+B84+B121</f>
        <v>70000</v>
      </c>
      <c r="C253" s="12">
        <f t="shared" si="41"/>
        <v>82000</v>
      </c>
      <c r="D253" s="12">
        <f t="shared" si="41"/>
        <v>82000</v>
      </c>
      <c r="E253" s="12">
        <f t="shared" si="41"/>
        <v>82000</v>
      </c>
      <c r="G253" s="10"/>
    </row>
    <row r="254" spans="1:8" ht="15.75" thickBot="1" x14ac:dyDescent="0.3">
      <c r="A254" s="11" t="s">
        <v>78</v>
      </c>
      <c r="B254" s="12">
        <f t="shared" si="41"/>
        <v>0</v>
      </c>
      <c r="C254" s="12">
        <f t="shared" si="41"/>
        <v>0</v>
      </c>
      <c r="D254" s="12">
        <f t="shared" si="41"/>
        <v>0</v>
      </c>
      <c r="E254" s="12">
        <f t="shared" si="41"/>
        <v>0</v>
      </c>
    </row>
    <row r="255" spans="1:8" ht="24.75" thickBot="1" x14ac:dyDescent="0.3">
      <c r="A255" s="1" t="s">
        <v>32</v>
      </c>
      <c r="B255" s="23">
        <f>B256+B257</f>
        <v>12000</v>
      </c>
      <c r="C255" s="23">
        <f t="shared" ref="C255:E255" si="42">C256+C257</f>
        <v>12600</v>
      </c>
      <c r="D255" s="23">
        <f t="shared" si="42"/>
        <v>12600</v>
      </c>
      <c r="E255" s="23">
        <f t="shared" si="42"/>
        <v>12600</v>
      </c>
    </row>
    <row r="256" spans="1:8" ht="15.75" thickBot="1" x14ac:dyDescent="0.3">
      <c r="A256" s="11" t="s">
        <v>60</v>
      </c>
      <c r="B256" s="9">
        <f>B50+B87+B124</f>
        <v>12000</v>
      </c>
      <c r="C256" s="9">
        <f>C50+C87+C124</f>
        <v>12600</v>
      </c>
      <c r="D256" s="9">
        <f>D50+D87+D124</f>
        <v>12600</v>
      </c>
      <c r="E256" s="9">
        <f>E50+E87+E124</f>
        <v>12600</v>
      </c>
      <c r="G256" s="10"/>
      <c r="H256" s="10"/>
    </row>
    <row r="257" spans="1:5" ht="15.75" thickBot="1" x14ac:dyDescent="0.3">
      <c r="A257" s="11" t="s">
        <v>78</v>
      </c>
      <c r="B257" s="12">
        <f>B51+B88+B122</f>
        <v>0</v>
      </c>
      <c r="C257" s="12">
        <f>C51+C88+C122</f>
        <v>0</v>
      </c>
      <c r="D257" s="12">
        <f>D51+D88+D122</f>
        <v>0</v>
      </c>
      <c r="E257" s="12">
        <f>E51+E88+E122</f>
        <v>0</v>
      </c>
    </row>
    <row r="258" spans="1:5" ht="15.75" thickBot="1" x14ac:dyDescent="0.3">
      <c r="A258" s="1" t="s">
        <v>1</v>
      </c>
      <c r="B258" s="23">
        <f>B259+B260</f>
        <v>110640</v>
      </c>
      <c r="C258" s="23">
        <f>C259+C260</f>
        <v>100040</v>
      </c>
      <c r="D258" s="23">
        <f t="shared" ref="D258:E258" si="43">D259+D260</f>
        <v>109040</v>
      </c>
      <c r="E258" s="23">
        <f t="shared" si="43"/>
        <v>115040</v>
      </c>
    </row>
    <row r="259" spans="1:5" ht="15.75" thickBot="1" x14ac:dyDescent="0.3">
      <c r="A259" s="11" t="s">
        <v>60</v>
      </c>
      <c r="B259" s="12">
        <f>B53+B90+B127</f>
        <v>110640</v>
      </c>
      <c r="C259" s="12">
        <f>C52</f>
        <v>100040</v>
      </c>
      <c r="D259" s="12">
        <f>D52</f>
        <v>109040</v>
      </c>
      <c r="E259" s="12">
        <f>E52</f>
        <v>115040</v>
      </c>
    </row>
    <row r="260" spans="1:5" ht="15.75" thickBot="1" x14ac:dyDescent="0.3">
      <c r="A260" s="11" t="s">
        <v>78</v>
      </c>
      <c r="B260" s="12">
        <f>B54+B91+B128</f>
        <v>0</v>
      </c>
      <c r="C260" s="12">
        <f>C54+C91+C128</f>
        <v>0</v>
      </c>
      <c r="D260" s="12">
        <f>D54+D91+D128</f>
        <v>0</v>
      </c>
      <c r="E260" s="12">
        <f>E54+E91+E128</f>
        <v>0</v>
      </c>
    </row>
    <row r="261" spans="1:5" ht="15.75" thickBot="1" x14ac:dyDescent="0.3">
      <c r="A261" s="1" t="s">
        <v>2</v>
      </c>
      <c r="B261" s="23">
        <f>B262+B263</f>
        <v>0</v>
      </c>
      <c r="C261" s="23">
        <f t="shared" ref="C261:E261" si="44">C262+C263</f>
        <v>0</v>
      </c>
      <c r="D261" s="23">
        <f t="shared" si="44"/>
        <v>0</v>
      </c>
      <c r="E261" s="23">
        <f t="shared" si="44"/>
        <v>0</v>
      </c>
    </row>
    <row r="262" spans="1:5" ht="15.75" thickBot="1" x14ac:dyDescent="0.3">
      <c r="A262" s="11" t="s">
        <v>60</v>
      </c>
      <c r="B262" s="9">
        <f t="shared" ref="B262:E263" si="45">B56+B93+B130</f>
        <v>0</v>
      </c>
      <c r="C262" s="9">
        <f t="shared" si="45"/>
        <v>0</v>
      </c>
      <c r="D262" s="9">
        <f t="shared" si="45"/>
        <v>0</v>
      </c>
      <c r="E262" s="9">
        <f t="shared" si="45"/>
        <v>0</v>
      </c>
    </row>
    <row r="263" spans="1:5" ht="15.75" thickBot="1" x14ac:dyDescent="0.3">
      <c r="A263" s="11" t="s">
        <v>78</v>
      </c>
      <c r="B263" s="12">
        <f t="shared" si="45"/>
        <v>0</v>
      </c>
      <c r="C263" s="12">
        <f t="shared" si="45"/>
        <v>0</v>
      </c>
      <c r="D263" s="12">
        <f t="shared" si="45"/>
        <v>0</v>
      </c>
      <c r="E263" s="12">
        <f t="shared" si="45"/>
        <v>0</v>
      </c>
    </row>
    <row r="264" spans="1:5" ht="15.75" thickBot="1" x14ac:dyDescent="0.3">
      <c r="A264" s="1" t="s">
        <v>24</v>
      </c>
      <c r="B264" s="23">
        <f>B265+B266</f>
        <v>0</v>
      </c>
      <c r="C264" s="23">
        <f t="shared" ref="C264:E264" si="46">C265+C266</f>
        <v>0</v>
      </c>
      <c r="D264" s="23">
        <f t="shared" si="46"/>
        <v>0</v>
      </c>
      <c r="E264" s="23">
        <f t="shared" si="46"/>
        <v>0</v>
      </c>
    </row>
    <row r="265" spans="1:5" ht="15.75" thickBot="1" x14ac:dyDescent="0.3">
      <c r="A265" s="11" t="s">
        <v>60</v>
      </c>
      <c r="B265" s="9">
        <f t="shared" ref="B265:E266" si="47">B59+B96+B133</f>
        <v>0</v>
      </c>
      <c r="C265" s="9">
        <f t="shared" si="47"/>
        <v>0</v>
      </c>
      <c r="D265" s="9">
        <f t="shared" si="47"/>
        <v>0</v>
      </c>
      <c r="E265" s="9">
        <f t="shared" si="47"/>
        <v>0</v>
      </c>
    </row>
    <row r="266" spans="1:5" ht="15.75" thickBot="1" x14ac:dyDescent="0.3">
      <c r="A266" s="11" t="s">
        <v>78</v>
      </c>
      <c r="B266" s="12">
        <f t="shared" si="47"/>
        <v>0</v>
      </c>
      <c r="C266" s="12">
        <f t="shared" si="47"/>
        <v>0</v>
      </c>
      <c r="D266" s="12">
        <f t="shared" si="47"/>
        <v>0</v>
      </c>
      <c r="E266" s="12">
        <f t="shared" si="47"/>
        <v>0</v>
      </c>
    </row>
    <row r="267" spans="1:5" ht="15.75" thickBot="1" x14ac:dyDescent="0.3">
      <c r="A267" s="1" t="s">
        <v>25</v>
      </c>
      <c r="B267" s="23">
        <f>B268+B269</f>
        <v>6000</v>
      </c>
      <c r="C267" s="23">
        <f>C268+C269</f>
        <v>6000</v>
      </c>
      <c r="D267" s="23">
        <f t="shared" ref="D267:E267" si="48">D268+D269</f>
        <v>6000</v>
      </c>
      <c r="E267" s="23">
        <f t="shared" si="48"/>
        <v>6000</v>
      </c>
    </row>
    <row r="268" spans="1:5" ht="15.75" thickBot="1" x14ac:dyDescent="0.3">
      <c r="A268" s="11" t="s">
        <v>60</v>
      </c>
      <c r="B268" s="9">
        <f t="shared" ref="B268:E269" si="49">B62+B99+B136</f>
        <v>6000</v>
      </c>
      <c r="C268" s="9">
        <f t="shared" si="49"/>
        <v>6000</v>
      </c>
      <c r="D268" s="9">
        <f t="shared" si="49"/>
        <v>6000</v>
      </c>
      <c r="E268" s="9">
        <f t="shared" si="49"/>
        <v>6000</v>
      </c>
    </row>
    <row r="269" spans="1:5" ht="15.75" thickBot="1" x14ac:dyDescent="0.3">
      <c r="A269" s="11" t="s">
        <v>78</v>
      </c>
      <c r="B269" s="12">
        <f t="shared" si="49"/>
        <v>0</v>
      </c>
      <c r="C269" s="12">
        <f t="shared" si="49"/>
        <v>0</v>
      </c>
      <c r="D269" s="12">
        <f t="shared" si="49"/>
        <v>0</v>
      </c>
      <c r="E269" s="12">
        <f t="shared" si="49"/>
        <v>0</v>
      </c>
    </row>
    <row r="270" spans="1:5" ht="24.75" thickBot="1" x14ac:dyDescent="0.3">
      <c r="A270" s="1" t="s">
        <v>3</v>
      </c>
      <c r="B270" s="23">
        <f>B101+B64</f>
        <v>360</v>
      </c>
      <c r="C270" s="23">
        <f>C101+C64</f>
        <v>360</v>
      </c>
      <c r="D270" s="23">
        <f>D101+D64</f>
        <v>360</v>
      </c>
      <c r="E270" s="23">
        <f>E101+E64</f>
        <v>360</v>
      </c>
    </row>
    <row r="271" spans="1:5" ht="15.75" thickBot="1" x14ac:dyDescent="0.3">
      <c r="A271" s="11" t="s">
        <v>60</v>
      </c>
      <c r="B271" s="9">
        <f t="shared" ref="B271:E272" si="50">B65+B102+B139</f>
        <v>360</v>
      </c>
      <c r="C271" s="9">
        <f t="shared" si="50"/>
        <v>360</v>
      </c>
      <c r="D271" s="9">
        <f t="shared" si="50"/>
        <v>360</v>
      </c>
      <c r="E271" s="9">
        <f t="shared" si="50"/>
        <v>360</v>
      </c>
    </row>
    <row r="272" spans="1:5" ht="15.75" thickBot="1" x14ac:dyDescent="0.3">
      <c r="A272" s="11" t="s">
        <v>78</v>
      </c>
      <c r="B272" s="12">
        <f t="shared" si="50"/>
        <v>0</v>
      </c>
      <c r="C272" s="12">
        <f t="shared" si="50"/>
        <v>0</v>
      </c>
      <c r="D272" s="12">
        <f t="shared" si="50"/>
        <v>0</v>
      </c>
      <c r="E272" s="12">
        <f t="shared" si="50"/>
        <v>0</v>
      </c>
    </row>
    <row r="273" spans="1:5" ht="15.75" thickBot="1" x14ac:dyDescent="0.3">
      <c r="A273" s="1" t="s">
        <v>19</v>
      </c>
      <c r="B273" s="23">
        <f>B274+B275+B276+B277</f>
        <v>0</v>
      </c>
      <c r="C273" s="23">
        <f t="shared" ref="C273:E273" si="51">C274+C275+C276+C277</f>
        <v>0</v>
      </c>
      <c r="D273" s="23">
        <f t="shared" si="51"/>
        <v>0</v>
      </c>
      <c r="E273" s="23">
        <f t="shared" si="51"/>
        <v>0</v>
      </c>
    </row>
    <row r="274" spans="1:5" ht="15.75" thickBot="1" x14ac:dyDescent="0.3">
      <c r="A274" s="11" t="s">
        <v>60</v>
      </c>
      <c r="B274" s="9">
        <v>0</v>
      </c>
      <c r="C274" s="9">
        <v>0</v>
      </c>
      <c r="D274" s="9">
        <v>0</v>
      </c>
      <c r="E274" s="9">
        <v>0</v>
      </c>
    </row>
    <row r="275" spans="1:5" ht="15.75" thickBot="1" x14ac:dyDescent="0.3">
      <c r="A275" s="11" t="s">
        <v>79</v>
      </c>
      <c r="B275" s="9">
        <v>0</v>
      </c>
      <c r="C275" s="9">
        <v>0</v>
      </c>
      <c r="D275" s="9">
        <v>0</v>
      </c>
      <c r="E275" s="9">
        <v>0</v>
      </c>
    </row>
    <row r="276" spans="1:5" ht="15.75" thickBot="1" x14ac:dyDescent="0.3">
      <c r="A276" s="11" t="s">
        <v>67</v>
      </c>
      <c r="B276" s="9">
        <v>0</v>
      </c>
      <c r="C276" s="9">
        <v>0</v>
      </c>
      <c r="D276" s="9">
        <v>0</v>
      </c>
      <c r="E276" s="9">
        <v>0</v>
      </c>
    </row>
    <row r="277" spans="1:5" ht="15.75" thickBot="1" x14ac:dyDescent="0.3">
      <c r="A277" s="11" t="s">
        <v>68</v>
      </c>
      <c r="B277" s="9">
        <v>0</v>
      </c>
      <c r="C277" s="9">
        <v>0</v>
      </c>
      <c r="D277" s="9">
        <v>0</v>
      </c>
      <c r="E277" s="9">
        <v>0</v>
      </c>
    </row>
    <row r="278" spans="1:5" ht="15.75" thickBot="1" x14ac:dyDescent="0.3">
      <c r="A278" s="1" t="s">
        <v>20</v>
      </c>
      <c r="B278" s="23">
        <f>B279+B280+B281+B282</f>
        <v>6040</v>
      </c>
      <c r="C278" s="23">
        <f>C279+C280+C281+C282</f>
        <v>2000</v>
      </c>
      <c r="D278" s="133">
        <f t="shared" ref="D278:E278" si="52">D279+D280+D281+D282</f>
        <v>6000</v>
      </c>
      <c r="E278" s="133">
        <f t="shared" si="52"/>
        <v>6000</v>
      </c>
    </row>
    <row r="279" spans="1:5" ht="15.75" thickBot="1" x14ac:dyDescent="0.3">
      <c r="A279" s="11" t="s">
        <v>60</v>
      </c>
      <c r="B279" s="9">
        <f>B153+B179+B230</f>
        <v>6040</v>
      </c>
      <c r="C279" s="9">
        <f>C153+C179+C230</f>
        <v>2000</v>
      </c>
      <c r="D279" s="9">
        <f>D153+D179+D230</f>
        <v>6000</v>
      </c>
      <c r="E279" s="9">
        <f>E153+E179+E230</f>
        <v>6000</v>
      </c>
    </row>
    <row r="280" spans="1:5" ht="15.75" thickBot="1" x14ac:dyDescent="0.3">
      <c r="A280" s="11" t="s">
        <v>79</v>
      </c>
      <c r="B280" s="9">
        <v>0</v>
      </c>
      <c r="C280" s="9">
        <v>0</v>
      </c>
      <c r="D280" s="9">
        <v>0</v>
      </c>
      <c r="E280" s="9">
        <v>0</v>
      </c>
    </row>
    <row r="281" spans="1:5" ht="15.75" thickBot="1" x14ac:dyDescent="0.3">
      <c r="A281" s="11" t="s">
        <v>67</v>
      </c>
      <c r="B281" s="9">
        <v>0</v>
      </c>
      <c r="C281" s="9">
        <v>0</v>
      </c>
      <c r="D281" s="9">
        <v>0</v>
      </c>
      <c r="E281" s="9">
        <v>0</v>
      </c>
    </row>
    <row r="282" spans="1:5" ht="15.75" thickBot="1" x14ac:dyDescent="0.3">
      <c r="A282" s="11" t="s">
        <v>68</v>
      </c>
      <c r="B282" s="9">
        <v>0</v>
      </c>
      <c r="C282" s="9">
        <v>0</v>
      </c>
      <c r="D282" s="9">
        <v>0</v>
      </c>
      <c r="E282" s="9">
        <v>0</v>
      </c>
    </row>
    <row r="283" spans="1:5" ht="15.75" thickBot="1" x14ac:dyDescent="0.3">
      <c r="A283" s="25" t="s">
        <v>36</v>
      </c>
      <c r="B283" s="26">
        <f>IF(B251-B250=0,0,"Error")</f>
        <v>0</v>
      </c>
      <c r="C283" s="26">
        <f>IF(C251-C250=0,0,"Error")</f>
        <v>0</v>
      </c>
      <c r="D283" s="26">
        <f>IF(D251-D250=0,0,"Error")</f>
        <v>0</v>
      </c>
      <c r="E283" s="26">
        <f>IF(E251-E250=0,0,"Error")</f>
        <v>0</v>
      </c>
    </row>
  </sheetData>
  <mergeCells count="61">
    <mergeCell ref="A2:E2"/>
    <mergeCell ref="A1:E1"/>
    <mergeCell ref="B226:E226"/>
    <mergeCell ref="A227:A228"/>
    <mergeCell ref="A30:E30"/>
    <mergeCell ref="A3:E3"/>
    <mergeCell ref="B5:E5"/>
    <mergeCell ref="B6:E6"/>
    <mergeCell ref="B7:E7"/>
    <mergeCell ref="A8:E8"/>
    <mergeCell ref="A9:E11"/>
    <mergeCell ref="B12:E12"/>
    <mergeCell ref="A13:A14"/>
    <mergeCell ref="B21:E21"/>
    <mergeCell ref="A22:E22"/>
    <mergeCell ref="A80:E80"/>
    <mergeCell ref="A31:E31"/>
    <mergeCell ref="B32:E32"/>
    <mergeCell ref="B33:E33"/>
    <mergeCell ref="B34:E34"/>
    <mergeCell ref="A35:A36"/>
    <mergeCell ref="A43:E43"/>
    <mergeCell ref="A44:A45"/>
    <mergeCell ref="B69:E69"/>
    <mergeCell ref="B70:E70"/>
    <mergeCell ref="B71:E71"/>
    <mergeCell ref="A72:A73"/>
    <mergeCell ref="A81:A82"/>
    <mergeCell ref="B106:E106"/>
    <mergeCell ref="B107:E107"/>
    <mergeCell ref="B108:E108"/>
    <mergeCell ref="A109:A110"/>
    <mergeCell ref="A117:E117"/>
    <mergeCell ref="A118:A119"/>
    <mergeCell ref="A143:E143"/>
    <mergeCell ref="A144:E144"/>
    <mergeCell ref="B145:E145"/>
    <mergeCell ref="D146:E146"/>
    <mergeCell ref="B147:E147"/>
    <mergeCell ref="B148:E148"/>
    <mergeCell ref="B149:E149"/>
    <mergeCell ref="A150:A151"/>
    <mergeCell ref="A158:E158"/>
    <mergeCell ref="A159:A160"/>
    <mergeCell ref="B172:E172"/>
    <mergeCell ref="A209:E209"/>
    <mergeCell ref="A235:E235"/>
    <mergeCell ref="G146:H148"/>
    <mergeCell ref="D173:E173"/>
    <mergeCell ref="B174:E174"/>
    <mergeCell ref="B175:E175"/>
    <mergeCell ref="A176:A177"/>
    <mergeCell ref="A184:E184"/>
    <mergeCell ref="A185:A186"/>
    <mergeCell ref="B199:E199"/>
    <mergeCell ref="B200:E200"/>
    <mergeCell ref="A201:A202"/>
    <mergeCell ref="A236:A237"/>
    <mergeCell ref="A210:A211"/>
    <mergeCell ref="B223:E223"/>
    <mergeCell ref="B225:E225"/>
  </mergeCells>
  <pageMargins left="0.7" right="0.7" top="0.75" bottom="0.75" header="0.3" footer="0.3"/>
  <pageSetup scale="5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21"/>
  <sheetViews>
    <sheetView zoomScale="140" zoomScaleNormal="140" workbookViewId="0">
      <selection sqref="A1:E1"/>
    </sheetView>
  </sheetViews>
  <sheetFormatPr defaultRowHeight="15" x14ac:dyDescent="0.25"/>
  <cols>
    <col min="1" max="1" width="33.7109375" customWidth="1"/>
    <col min="2" max="4" width="11.7109375" customWidth="1"/>
    <col min="5" max="5" width="15.7109375" customWidth="1"/>
  </cols>
  <sheetData>
    <row r="1" spans="1:6" x14ac:dyDescent="0.25">
      <c r="A1" s="201" t="s">
        <v>464</v>
      </c>
      <c r="B1" s="201"/>
      <c r="C1" s="201"/>
      <c r="D1" s="201"/>
      <c r="E1" s="201"/>
    </row>
    <row r="2" spans="1:6" ht="18" customHeight="1" x14ac:dyDescent="0.25">
      <c r="A2" s="307" t="s">
        <v>89</v>
      </c>
      <c r="B2" s="307"/>
      <c r="C2" s="307"/>
      <c r="D2" s="307"/>
      <c r="E2" s="307"/>
      <c r="F2" s="306"/>
    </row>
    <row r="3" spans="1:6" ht="18" customHeight="1" x14ac:dyDescent="0.25">
      <c r="A3" s="202" t="s">
        <v>58</v>
      </c>
      <c r="B3" s="202"/>
      <c r="C3" s="202"/>
      <c r="D3" s="202"/>
      <c r="E3" s="202"/>
      <c r="F3" s="84"/>
    </row>
    <row r="4" spans="1:6" ht="15.75" thickBot="1" x14ac:dyDescent="0.3"/>
    <row r="5" spans="1:6" ht="15.75" thickBot="1" x14ac:dyDescent="0.3">
      <c r="A5" s="18" t="s">
        <v>21</v>
      </c>
      <c r="B5" s="203" t="s">
        <v>80</v>
      </c>
      <c r="C5" s="203"/>
      <c r="D5" s="203"/>
      <c r="E5" s="203"/>
    </row>
    <row r="6" spans="1:6" ht="15.75" thickBot="1" x14ac:dyDescent="0.3">
      <c r="A6" s="18" t="s">
        <v>4</v>
      </c>
      <c r="B6" s="228" t="s">
        <v>82</v>
      </c>
      <c r="C6" s="205"/>
      <c r="D6" s="205"/>
      <c r="E6" s="206"/>
    </row>
    <row r="7" spans="1:6" ht="15.75" thickBot="1" x14ac:dyDescent="0.3">
      <c r="A7" s="18" t="s">
        <v>26</v>
      </c>
      <c r="B7" s="207" t="s">
        <v>59</v>
      </c>
      <c r="C7" s="208"/>
      <c r="D7" s="208"/>
      <c r="E7" s="209"/>
    </row>
    <row r="8" spans="1:6" ht="15.75" thickBot="1" x14ac:dyDescent="0.3">
      <c r="A8" s="210" t="s">
        <v>7</v>
      </c>
      <c r="B8" s="211"/>
      <c r="C8" s="211"/>
      <c r="D8" s="211"/>
      <c r="E8" s="212"/>
    </row>
    <row r="9" spans="1:6" ht="15.75" customHeight="1" x14ac:dyDescent="0.25">
      <c r="A9" s="229" t="s">
        <v>90</v>
      </c>
      <c r="B9" s="230"/>
      <c r="C9" s="230"/>
      <c r="D9" s="230"/>
      <c r="E9" s="231"/>
    </row>
    <row r="10" spans="1:6" ht="36.75" customHeight="1" x14ac:dyDescent="0.25">
      <c r="A10" s="232"/>
      <c r="B10" s="233"/>
      <c r="C10" s="233"/>
      <c r="D10" s="233"/>
      <c r="E10" s="234"/>
    </row>
    <row r="11" spans="1:6" ht="38.25" customHeight="1" thickBot="1" x14ac:dyDescent="0.3">
      <c r="A11" s="235"/>
      <c r="B11" s="236"/>
      <c r="C11" s="236"/>
      <c r="D11" s="236"/>
      <c r="E11" s="237"/>
    </row>
    <row r="12" spans="1:6" ht="29.25" customHeight="1" thickBot="1" x14ac:dyDescent="0.3">
      <c r="A12" s="17" t="s">
        <v>10</v>
      </c>
      <c r="B12" s="238" t="s">
        <v>91</v>
      </c>
      <c r="C12" s="239"/>
      <c r="D12" s="239"/>
      <c r="E12" s="240"/>
    </row>
    <row r="13" spans="1:6" ht="23.25" customHeight="1" x14ac:dyDescent="0.25">
      <c r="A13" s="174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6" ht="15.75" thickBot="1" x14ac:dyDescent="0.3">
      <c r="A14" s="241"/>
      <c r="B14" s="3" t="s">
        <v>5</v>
      </c>
      <c r="C14" s="3" t="s">
        <v>6</v>
      </c>
      <c r="D14" s="3" t="s">
        <v>6</v>
      </c>
      <c r="E14" s="3" t="s">
        <v>6</v>
      </c>
    </row>
    <row r="15" spans="1:6" ht="15.75" thickBot="1" x14ac:dyDescent="0.3">
      <c r="A15" s="62" t="s">
        <v>92</v>
      </c>
      <c r="B15" s="42">
        <v>0.13</v>
      </c>
      <c r="C15" s="42">
        <v>0.15</v>
      </c>
      <c r="D15" s="42">
        <v>0.17</v>
      </c>
      <c r="E15" s="42">
        <v>0.17</v>
      </c>
    </row>
    <row r="16" spans="1:6" ht="35.25" thickBot="1" x14ac:dyDescent="0.3">
      <c r="A16" s="63" t="s">
        <v>93</v>
      </c>
      <c r="B16" s="64" t="s">
        <v>94</v>
      </c>
      <c r="C16" s="64" t="s">
        <v>95</v>
      </c>
      <c r="D16" s="64" t="s">
        <v>96</v>
      </c>
      <c r="E16" s="64" t="s">
        <v>96</v>
      </c>
    </row>
    <row r="17" spans="1:5" ht="15.75" thickBot="1" x14ac:dyDescent="0.3">
      <c r="A17" s="62" t="s">
        <v>97</v>
      </c>
      <c r="B17" s="94" t="s">
        <v>98</v>
      </c>
      <c r="C17" s="94">
        <v>0.19</v>
      </c>
      <c r="D17" s="42">
        <v>0.2</v>
      </c>
      <c r="E17" s="42">
        <v>0.2</v>
      </c>
    </row>
    <row r="18" spans="1:5" ht="25.5" customHeight="1" thickBot="1" x14ac:dyDescent="0.3">
      <c r="A18" s="106" t="s">
        <v>99</v>
      </c>
      <c r="B18" s="100">
        <v>0.47</v>
      </c>
      <c r="C18" s="100">
        <v>0.55000000000000004</v>
      </c>
      <c r="D18" s="94">
        <v>0.6</v>
      </c>
      <c r="E18" s="42">
        <v>0.6</v>
      </c>
    </row>
    <row r="19" spans="1:5" ht="25.5" customHeight="1" thickBot="1" x14ac:dyDescent="0.3">
      <c r="A19" s="106"/>
      <c r="B19" s="100"/>
      <c r="C19" s="100"/>
      <c r="D19" s="100"/>
      <c r="E19" s="42"/>
    </row>
    <row r="20" spans="1:5" ht="15.75" thickBot="1" x14ac:dyDescent="0.3">
      <c r="A20" s="62" t="s">
        <v>100</v>
      </c>
      <c r="B20" s="65">
        <v>0.4</v>
      </c>
      <c r="C20" s="65">
        <v>0.55000000000000004</v>
      </c>
      <c r="D20" s="42">
        <v>0.59</v>
      </c>
      <c r="E20" s="42">
        <v>0.59</v>
      </c>
    </row>
    <row r="21" spans="1:5" ht="35.25" customHeight="1" thickBot="1" x14ac:dyDescent="0.3">
      <c r="A21" s="14" t="s">
        <v>12</v>
      </c>
      <c r="B21" s="246" t="s">
        <v>101</v>
      </c>
      <c r="C21" s="247"/>
      <c r="D21" s="247"/>
      <c r="E21" s="248"/>
    </row>
    <row r="22" spans="1:5" ht="23.25" customHeight="1" thickBot="1" x14ac:dyDescent="0.3">
      <c r="A22" s="249" t="s">
        <v>13</v>
      </c>
      <c r="B22" s="169"/>
      <c r="C22" s="169"/>
      <c r="D22" s="169"/>
      <c r="E22" s="170"/>
    </row>
    <row r="23" spans="1:5" ht="15.75" thickBot="1" x14ac:dyDescent="0.3">
      <c r="A23" s="66" t="s">
        <v>102</v>
      </c>
      <c r="B23" s="67"/>
      <c r="C23" s="42" t="s">
        <v>103</v>
      </c>
      <c r="D23" s="42" t="s">
        <v>103</v>
      </c>
      <c r="E23" s="42" t="s">
        <v>103</v>
      </c>
    </row>
    <row r="24" spans="1:5" ht="33.75" thickBot="1" x14ac:dyDescent="0.3">
      <c r="A24" s="68" t="s">
        <v>104</v>
      </c>
      <c r="B24" s="146"/>
      <c r="C24" s="147" t="s">
        <v>27</v>
      </c>
      <c r="D24" s="147" t="s">
        <v>27</v>
      </c>
      <c r="E24" s="147" t="s">
        <v>27</v>
      </c>
    </row>
    <row r="25" spans="1:5" ht="23.25" thickBot="1" x14ac:dyDescent="0.3">
      <c r="A25" s="68" t="s">
        <v>105</v>
      </c>
      <c r="B25" s="148"/>
      <c r="C25" s="148"/>
      <c r="D25" s="148"/>
      <c r="E25" s="148"/>
    </row>
    <row r="26" spans="1:5" ht="33.75" thickBot="1" x14ac:dyDescent="0.3">
      <c r="A26" s="68" t="s">
        <v>106</v>
      </c>
      <c r="B26" s="149"/>
      <c r="C26" s="149"/>
      <c r="D26" s="149"/>
      <c r="E26" s="147"/>
    </row>
    <row r="27" spans="1:5" ht="33.75" thickBot="1" x14ac:dyDescent="0.3">
      <c r="A27" s="105" t="s">
        <v>337</v>
      </c>
      <c r="B27" s="150"/>
      <c r="C27" s="150"/>
      <c r="D27" s="150"/>
      <c r="E27" s="147"/>
    </row>
    <row r="28" spans="1:5" ht="15.75" thickBot="1" x14ac:dyDescent="0.3">
      <c r="A28" s="250" t="s">
        <v>33</v>
      </c>
      <c r="B28" s="199"/>
      <c r="C28" s="199"/>
      <c r="D28" s="199"/>
      <c r="E28" s="251"/>
    </row>
    <row r="29" spans="1:5" ht="15.75" thickBot="1" x14ac:dyDescent="0.3">
      <c r="A29" s="180" t="s">
        <v>52</v>
      </c>
      <c r="B29" s="181"/>
      <c r="C29" s="181"/>
      <c r="D29" s="181"/>
      <c r="E29" s="182"/>
    </row>
    <row r="30" spans="1:5" ht="33" customHeight="1" thickBot="1" x14ac:dyDescent="0.3">
      <c r="A30" s="21" t="s">
        <v>28</v>
      </c>
      <c r="B30" s="252" t="s">
        <v>446</v>
      </c>
      <c r="C30" s="253"/>
      <c r="D30" s="253"/>
      <c r="E30" s="254"/>
    </row>
    <row r="31" spans="1:5" ht="31.5" customHeight="1" thickBot="1" x14ac:dyDescent="0.3">
      <c r="A31" s="4" t="s">
        <v>9</v>
      </c>
      <c r="B31" s="192" t="s">
        <v>311</v>
      </c>
      <c r="C31" s="193"/>
      <c r="D31" s="193"/>
      <c r="E31" s="194"/>
    </row>
    <row r="32" spans="1:5" ht="15.75" thickBot="1" x14ac:dyDescent="0.3">
      <c r="A32" s="4" t="s">
        <v>14</v>
      </c>
      <c r="B32" s="171" t="s">
        <v>312</v>
      </c>
      <c r="C32" s="172"/>
      <c r="D32" s="172"/>
      <c r="E32" s="173"/>
    </row>
    <row r="33" spans="1:5" ht="12.75" customHeight="1" x14ac:dyDescent="0.25">
      <c r="A33" s="174"/>
      <c r="B33" s="19">
        <v>2019</v>
      </c>
      <c r="C33" s="19">
        <v>2020</v>
      </c>
      <c r="D33" s="19">
        <v>2021</v>
      </c>
      <c r="E33" s="19">
        <v>2022</v>
      </c>
    </row>
    <row r="34" spans="1:5" ht="11.25" customHeight="1" thickBot="1" x14ac:dyDescent="0.3">
      <c r="A34" s="175"/>
      <c r="B34" s="20" t="s">
        <v>5</v>
      </c>
      <c r="C34" s="20" t="s">
        <v>6</v>
      </c>
      <c r="D34" s="20" t="s">
        <v>6</v>
      </c>
      <c r="E34" s="20" t="s">
        <v>6</v>
      </c>
    </row>
    <row r="35" spans="1:5" ht="15.75" thickBot="1" x14ac:dyDescent="0.3">
      <c r="A35" s="4" t="s">
        <v>8</v>
      </c>
      <c r="B35" s="6">
        <v>60</v>
      </c>
      <c r="C35" s="6">
        <v>74</v>
      </c>
      <c r="D35" s="6">
        <v>74</v>
      </c>
      <c r="E35" s="6">
        <v>74</v>
      </c>
    </row>
    <row r="36" spans="1:5" ht="15.75" thickBot="1" x14ac:dyDescent="0.3">
      <c r="A36" s="4" t="s">
        <v>15</v>
      </c>
      <c r="B36" s="6">
        <v>58550</v>
      </c>
      <c r="C36" s="6">
        <f>C65</f>
        <v>264093</v>
      </c>
      <c r="D36" s="6">
        <f>D65</f>
        <v>349388</v>
      </c>
      <c r="E36" s="6">
        <f>E65</f>
        <v>350388</v>
      </c>
    </row>
    <row r="37" spans="1:5" ht="15.75" thickBot="1" x14ac:dyDescent="0.3">
      <c r="A37" s="4" t="s">
        <v>23</v>
      </c>
      <c r="B37" s="6">
        <f>B36/B35</f>
        <v>975.83333333333337</v>
      </c>
      <c r="C37" s="6">
        <f>C36/C35</f>
        <v>3568.8243243243242</v>
      </c>
      <c r="D37" s="6">
        <f>D36/D35</f>
        <v>4721.4594594594591</v>
      </c>
      <c r="E37" s="6">
        <f>E36/E35</f>
        <v>4734.9729729729734</v>
      </c>
    </row>
    <row r="38" spans="1:5" ht="15.75" thickBot="1" x14ac:dyDescent="0.3">
      <c r="A38" s="4" t="s">
        <v>16</v>
      </c>
      <c r="B38" s="83" t="s">
        <v>22</v>
      </c>
      <c r="C38" s="8">
        <f t="shared" ref="C38:E40" si="0">C35/B35-1</f>
        <v>0.23333333333333339</v>
      </c>
      <c r="D38" s="8">
        <f t="shared" si="0"/>
        <v>0</v>
      </c>
      <c r="E38" s="8">
        <f t="shared" si="0"/>
        <v>0</v>
      </c>
    </row>
    <row r="39" spans="1:5" ht="15.75" thickBot="1" x14ac:dyDescent="0.3">
      <c r="A39" s="4" t="s">
        <v>17</v>
      </c>
      <c r="B39" s="83" t="s">
        <v>22</v>
      </c>
      <c r="C39" s="8">
        <f t="shared" si="0"/>
        <v>3.5105550811272419</v>
      </c>
      <c r="D39" s="8">
        <f t="shared" si="0"/>
        <v>0.32297334651050957</v>
      </c>
      <c r="E39" s="8">
        <f t="shared" si="0"/>
        <v>2.8621475265320218E-3</v>
      </c>
    </row>
    <row r="40" spans="1:5" ht="15.75" thickBot="1" x14ac:dyDescent="0.3">
      <c r="A40" s="4" t="s">
        <v>18</v>
      </c>
      <c r="B40" s="83" t="s">
        <v>22</v>
      </c>
      <c r="C40" s="8">
        <f>C37/B37-1</f>
        <v>2.6572068225356009</v>
      </c>
      <c r="D40" s="8">
        <f t="shared" si="0"/>
        <v>0.32297334651050957</v>
      </c>
      <c r="E40" s="8">
        <f t="shared" si="0"/>
        <v>2.8621475265322438E-3</v>
      </c>
    </row>
    <row r="41" spans="1:5" ht="15.75" thickBot="1" x14ac:dyDescent="0.3">
      <c r="A41" s="176" t="s">
        <v>35</v>
      </c>
      <c r="B41" s="177"/>
      <c r="C41" s="177"/>
      <c r="D41" s="177"/>
      <c r="E41" s="178"/>
    </row>
    <row r="42" spans="1:5" ht="12.75" customHeight="1" x14ac:dyDescent="0.25">
      <c r="A42" s="174"/>
      <c r="B42" s="19">
        <v>2019</v>
      </c>
      <c r="C42" s="19">
        <v>2020</v>
      </c>
      <c r="D42" s="19">
        <v>2021</v>
      </c>
      <c r="E42" s="19">
        <v>2022</v>
      </c>
    </row>
    <row r="43" spans="1:5" ht="9" customHeight="1" thickBot="1" x14ac:dyDescent="0.3">
      <c r="A43" s="175"/>
      <c r="B43" s="20" t="s">
        <v>5</v>
      </c>
      <c r="C43" s="20" t="s">
        <v>6</v>
      </c>
      <c r="D43" s="20" t="s">
        <v>6</v>
      </c>
      <c r="E43" s="20" t="s">
        <v>6</v>
      </c>
    </row>
    <row r="44" spans="1:5" ht="15.75" thickBot="1" x14ac:dyDescent="0.3">
      <c r="A44" s="1" t="s">
        <v>0</v>
      </c>
      <c r="B44" s="9">
        <f>B45</f>
        <v>8100</v>
      </c>
      <c r="C44" s="9">
        <f>C45</f>
        <v>198638</v>
      </c>
      <c r="D44" s="9">
        <f t="shared" ref="D44:E44" si="1">D45</f>
        <v>247088</v>
      </c>
      <c r="E44" s="9">
        <f t="shared" si="1"/>
        <v>247088</v>
      </c>
    </row>
    <row r="45" spans="1:5" ht="15.75" thickBot="1" x14ac:dyDescent="0.3">
      <c r="A45" s="11" t="s">
        <v>60</v>
      </c>
      <c r="B45" s="12">
        <v>8100</v>
      </c>
      <c r="C45" s="9">
        <v>198638</v>
      </c>
      <c r="D45" s="9">
        <v>247088</v>
      </c>
      <c r="E45" s="9">
        <v>247088</v>
      </c>
    </row>
    <row r="46" spans="1:5" ht="15.75" thickBot="1" x14ac:dyDescent="0.3">
      <c r="A46" s="11" t="s">
        <v>61</v>
      </c>
      <c r="B46" s="12"/>
      <c r="C46" s="13"/>
      <c r="D46" s="13"/>
      <c r="E46" s="13"/>
    </row>
    <row r="47" spans="1:5" ht="15.75" thickBot="1" x14ac:dyDescent="0.3">
      <c r="A47" s="1" t="s">
        <v>32</v>
      </c>
      <c r="B47" s="9">
        <f>B48</f>
        <v>3100</v>
      </c>
      <c r="C47" s="9">
        <f>C48</f>
        <v>32755</v>
      </c>
      <c r="D47" s="9">
        <f t="shared" ref="D47:E47" si="2">D48</f>
        <v>41400</v>
      </c>
      <c r="E47" s="9">
        <f t="shared" si="2"/>
        <v>41400</v>
      </c>
    </row>
    <row r="48" spans="1:5" ht="15.75" thickBot="1" x14ac:dyDescent="0.3">
      <c r="A48" s="11" t="s">
        <v>60</v>
      </c>
      <c r="B48" s="12">
        <v>3100</v>
      </c>
      <c r="C48" s="9">
        <v>32755</v>
      </c>
      <c r="D48" s="9">
        <v>41400</v>
      </c>
      <c r="E48" s="9">
        <v>41400</v>
      </c>
    </row>
    <row r="49" spans="1:5" ht="15.75" thickBot="1" x14ac:dyDescent="0.3">
      <c r="A49" s="11" t="s">
        <v>61</v>
      </c>
      <c r="B49" s="12"/>
      <c r="C49" s="9"/>
      <c r="D49" s="9"/>
      <c r="E49" s="9"/>
    </row>
    <row r="50" spans="1:5" ht="15.75" thickBot="1" x14ac:dyDescent="0.3">
      <c r="A50" s="1" t="s">
        <v>1</v>
      </c>
      <c r="B50" s="12">
        <f>B51</f>
        <v>47350</v>
      </c>
      <c r="C50" s="9">
        <f>C51</f>
        <v>32700</v>
      </c>
      <c r="D50" s="9">
        <f t="shared" ref="D50:E50" si="3">D51</f>
        <v>60900</v>
      </c>
      <c r="E50" s="9">
        <f t="shared" si="3"/>
        <v>61900</v>
      </c>
    </row>
    <row r="51" spans="1:5" ht="15.75" thickBot="1" x14ac:dyDescent="0.3">
      <c r="A51" s="11" t="s">
        <v>60</v>
      </c>
      <c r="B51" s="12">
        <v>47350</v>
      </c>
      <c r="C51" s="9">
        <v>32700</v>
      </c>
      <c r="D51" s="9">
        <v>60900</v>
      </c>
      <c r="E51" s="9">
        <v>61900</v>
      </c>
    </row>
    <row r="52" spans="1:5" ht="15.75" thickBot="1" x14ac:dyDescent="0.3">
      <c r="A52" s="11" t="s">
        <v>61</v>
      </c>
      <c r="B52" s="12"/>
      <c r="C52" s="9"/>
      <c r="D52" s="9"/>
      <c r="E52" s="9"/>
    </row>
    <row r="53" spans="1:5" ht="15.75" thickBot="1" x14ac:dyDescent="0.3">
      <c r="A53" s="1" t="s">
        <v>2</v>
      </c>
      <c r="B53" s="12"/>
      <c r="C53" s="9"/>
      <c r="D53" s="9"/>
      <c r="E53" s="9"/>
    </row>
    <row r="54" spans="1:5" ht="15.75" thickBot="1" x14ac:dyDescent="0.3">
      <c r="A54" s="11" t="s">
        <v>60</v>
      </c>
      <c r="B54" s="12"/>
      <c r="C54" s="9"/>
      <c r="D54" s="9"/>
      <c r="E54" s="9"/>
    </row>
    <row r="55" spans="1:5" ht="15.75" thickBot="1" x14ac:dyDescent="0.3">
      <c r="A55" s="11" t="s">
        <v>61</v>
      </c>
      <c r="B55" s="12"/>
      <c r="C55" s="9"/>
      <c r="D55" s="9"/>
      <c r="E55" s="9"/>
    </row>
    <row r="56" spans="1:5" ht="15.75" thickBot="1" x14ac:dyDescent="0.3">
      <c r="A56" s="1" t="s">
        <v>24</v>
      </c>
      <c r="B56" s="12"/>
      <c r="C56" s="9"/>
      <c r="D56" s="9"/>
      <c r="E56" s="9"/>
    </row>
    <row r="57" spans="1:5" ht="15.75" thickBot="1" x14ac:dyDescent="0.3">
      <c r="A57" s="11" t="s">
        <v>60</v>
      </c>
      <c r="B57" s="12"/>
      <c r="C57" s="9"/>
      <c r="D57" s="9"/>
      <c r="E57" s="9"/>
    </row>
    <row r="58" spans="1:5" ht="15.75" thickBot="1" x14ac:dyDescent="0.3">
      <c r="A58" s="11" t="s">
        <v>61</v>
      </c>
      <c r="B58" s="12"/>
      <c r="C58" s="9"/>
      <c r="D58" s="9"/>
      <c r="E58" s="9"/>
    </row>
    <row r="59" spans="1:5" ht="15.75" thickBot="1" x14ac:dyDescent="0.3">
      <c r="A59" s="1" t="s">
        <v>25</v>
      </c>
      <c r="B59" s="12"/>
      <c r="C59" s="9"/>
      <c r="D59" s="9"/>
      <c r="E59" s="9"/>
    </row>
    <row r="60" spans="1:5" ht="15.75" thickBot="1" x14ac:dyDescent="0.3">
      <c r="A60" s="11" t="s">
        <v>60</v>
      </c>
      <c r="B60" s="12"/>
      <c r="C60" s="9"/>
      <c r="D60" s="9"/>
      <c r="E60" s="9"/>
    </row>
    <row r="61" spans="1:5" ht="15.75" thickBot="1" x14ac:dyDescent="0.3">
      <c r="A61" s="11" t="s">
        <v>61</v>
      </c>
      <c r="B61" s="12"/>
      <c r="C61" s="9"/>
      <c r="D61" s="9"/>
      <c r="E61" s="9"/>
    </row>
    <row r="62" spans="1:5" ht="15.75" thickBot="1" x14ac:dyDescent="0.3">
      <c r="A62" s="1" t="s">
        <v>3</v>
      </c>
      <c r="B62" s="12">
        <v>0</v>
      </c>
      <c r="C62" s="9">
        <v>0</v>
      </c>
      <c r="D62" s="9">
        <f>C62*1.03*0.99</f>
        <v>0</v>
      </c>
      <c r="E62" s="9">
        <f>D62*1.03*0.99</f>
        <v>0</v>
      </c>
    </row>
    <row r="63" spans="1:5" ht="15.75" thickBot="1" x14ac:dyDescent="0.3">
      <c r="A63" s="11" t="s">
        <v>60</v>
      </c>
      <c r="B63" s="12"/>
      <c r="C63" s="48"/>
      <c r="D63" s="48"/>
      <c r="E63" s="48"/>
    </row>
    <row r="64" spans="1:5" ht="15.75" thickBot="1" x14ac:dyDescent="0.3">
      <c r="A64" s="11" t="s">
        <v>61</v>
      </c>
      <c r="B64" s="12"/>
      <c r="C64" s="50"/>
      <c r="D64" s="48"/>
      <c r="E64" s="48"/>
    </row>
    <row r="65" spans="1:5" ht="15.75" thickBot="1" x14ac:dyDescent="0.3">
      <c r="A65" s="22" t="s">
        <v>34</v>
      </c>
      <c r="B65" s="12">
        <f>B62+B59+B56+B53+B50+B47+B44</f>
        <v>58550</v>
      </c>
      <c r="C65" s="12">
        <f>C62+C59+C56+C53+C50+C47+C44</f>
        <v>264093</v>
      </c>
      <c r="D65" s="12">
        <f>D62+D59+D56+D53+D50+D47+D44</f>
        <v>349388</v>
      </c>
      <c r="E65" s="12">
        <f t="shared" ref="E65" si="4">E62+E59+E56+E53+E50+E47+E44</f>
        <v>350388</v>
      </c>
    </row>
    <row r="66" spans="1:5" ht="15.75" thickBot="1" x14ac:dyDescent="0.3">
      <c r="A66" s="25" t="s">
        <v>36</v>
      </c>
      <c r="B66" s="26">
        <f>IF(B65-B36=0,0,"Error")</f>
        <v>0</v>
      </c>
      <c r="C66" s="26">
        <f>IF(C65-C36=0,0,"Error")</f>
        <v>0</v>
      </c>
      <c r="D66" s="26">
        <f>IF(D65-D36=0,0,"Error")</f>
        <v>0</v>
      </c>
      <c r="E66" s="26">
        <f>IF(E65-E36=0,0,)</f>
        <v>0</v>
      </c>
    </row>
    <row r="67" spans="1:5" ht="40.5" customHeight="1" thickBot="1" x14ac:dyDescent="0.3">
      <c r="A67" s="16" t="s">
        <v>62</v>
      </c>
      <c r="B67" s="262" t="s">
        <v>108</v>
      </c>
      <c r="C67" s="217"/>
      <c r="D67" s="217"/>
      <c r="E67" s="218"/>
    </row>
    <row r="68" spans="1:5" ht="26.25" customHeight="1" thickBot="1" x14ac:dyDescent="0.3">
      <c r="A68" s="4" t="s">
        <v>9</v>
      </c>
      <c r="B68" s="168" t="s">
        <v>109</v>
      </c>
      <c r="C68" s="169"/>
      <c r="D68" s="169"/>
      <c r="E68" s="170"/>
    </row>
    <row r="69" spans="1:5" ht="15.75" thickBot="1" x14ac:dyDescent="0.3">
      <c r="A69" s="4" t="s">
        <v>14</v>
      </c>
      <c r="B69" s="171" t="s">
        <v>110</v>
      </c>
      <c r="C69" s="172"/>
      <c r="D69" s="172"/>
      <c r="E69" s="173"/>
    </row>
    <row r="70" spans="1:5" ht="12.75" customHeight="1" x14ac:dyDescent="0.25">
      <c r="A70" s="174"/>
      <c r="B70" s="19">
        <v>2019</v>
      </c>
      <c r="C70" s="19">
        <v>2020</v>
      </c>
      <c r="D70" s="19">
        <v>2021</v>
      </c>
      <c r="E70" s="19">
        <v>2022</v>
      </c>
    </row>
    <row r="71" spans="1:5" ht="9" customHeight="1" thickBot="1" x14ac:dyDescent="0.3">
      <c r="A71" s="175"/>
      <c r="B71" s="20" t="s">
        <v>5</v>
      </c>
      <c r="C71" s="20" t="s">
        <v>6</v>
      </c>
      <c r="D71" s="20" t="s">
        <v>6</v>
      </c>
      <c r="E71" s="20" t="s">
        <v>6</v>
      </c>
    </row>
    <row r="72" spans="1:5" ht="15.75" thickBot="1" x14ac:dyDescent="0.3">
      <c r="A72" s="4" t="s">
        <v>8</v>
      </c>
      <c r="B72" s="83">
        <v>5200</v>
      </c>
      <c r="C72" s="83">
        <v>5390</v>
      </c>
      <c r="D72" s="83">
        <v>0</v>
      </c>
      <c r="E72" s="83">
        <v>0</v>
      </c>
    </row>
    <row r="73" spans="1:5" ht="15.75" thickBot="1" x14ac:dyDescent="0.3">
      <c r="A73" s="4" t="s">
        <v>15</v>
      </c>
      <c r="B73" s="6">
        <f>B102</f>
        <v>258850</v>
      </c>
      <c r="C73" s="6">
        <f t="shared" ref="C73:E73" si="5">C102</f>
        <v>66895</v>
      </c>
      <c r="D73" s="6">
        <f t="shared" si="5"/>
        <v>0</v>
      </c>
      <c r="E73" s="6">
        <f t="shared" si="5"/>
        <v>0</v>
      </c>
    </row>
    <row r="74" spans="1:5" ht="15.75" thickBot="1" x14ac:dyDescent="0.3">
      <c r="A74" s="4" t="s">
        <v>23</v>
      </c>
      <c r="B74" s="6">
        <v>50</v>
      </c>
      <c r="C74" s="6">
        <f>C73/C72</f>
        <v>12.410946196660483</v>
      </c>
      <c r="D74" s="6" t="e">
        <f>D73/D72</f>
        <v>#DIV/0!</v>
      </c>
      <c r="E74" s="6" t="e">
        <f>E73/E72</f>
        <v>#DIV/0!</v>
      </c>
    </row>
    <row r="75" spans="1:5" ht="15.75" thickBot="1" x14ac:dyDescent="0.3">
      <c r="A75" s="4" t="s">
        <v>16</v>
      </c>
      <c r="B75" s="83"/>
      <c r="C75" s="8">
        <f>C72/B72-1</f>
        <v>3.6538461538461631E-2</v>
      </c>
      <c r="D75" s="8">
        <f>D72/C72-1</f>
        <v>-1</v>
      </c>
      <c r="E75" s="8" t="e">
        <f>E72/D72-1</f>
        <v>#DIV/0!</v>
      </c>
    </row>
    <row r="76" spans="1:5" ht="15.75" thickBot="1" x14ac:dyDescent="0.3">
      <c r="A76" s="4" t="s">
        <v>17</v>
      </c>
      <c r="B76" s="83"/>
      <c r="C76" s="8">
        <f>C73/B73-1</f>
        <v>-0.74156847595132314</v>
      </c>
      <c r="D76" s="8">
        <f t="shared" ref="D76:E77" si="6">D73/C73-1</f>
        <v>-1</v>
      </c>
      <c r="E76" s="8" t="e">
        <f t="shared" si="6"/>
        <v>#DIV/0!</v>
      </c>
    </row>
    <row r="77" spans="1:5" ht="15.75" thickBot="1" x14ac:dyDescent="0.3">
      <c r="A77" s="4" t="s">
        <v>18</v>
      </c>
      <c r="B77" s="83"/>
      <c r="C77" s="8">
        <f>C74/B74-1</f>
        <v>-0.75178107606679034</v>
      </c>
      <c r="D77" s="8" t="e">
        <f t="shared" si="6"/>
        <v>#DIV/0!</v>
      </c>
      <c r="E77" s="8" t="e">
        <f t="shared" si="6"/>
        <v>#DIV/0!</v>
      </c>
    </row>
    <row r="78" spans="1:5" ht="24.75" customHeight="1" thickBot="1" x14ac:dyDescent="0.3">
      <c r="A78" s="176" t="s">
        <v>38</v>
      </c>
      <c r="B78" s="177"/>
      <c r="C78" s="177"/>
      <c r="D78" s="177"/>
      <c r="E78" s="178"/>
    </row>
    <row r="79" spans="1:5" ht="12.75" customHeight="1" x14ac:dyDescent="0.25">
      <c r="A79" s="174"/>
      <c r="B79" s="19">
        <v>2019</v>
      </c>
      <c r="C79" s="19">
        <v>2020</v>
      </c>
      <c r="D79" s="19">
        <v>2021</v>
      </c>
      <c r="E79" s="19">
        <v>2022</v>
      </c>
    </row>
    <row r="80" spans="1:5" ht="9" customHeight="1" thickBot="1" x14ac:dyDescent="0.3">
      <c r="A80" s="175"/>
      <c r="B80" s="20" t="s">
        <v>5</v>
      </c>
      <c r="C80" s="20" t="s">
        <v>6</v>
      </c>
      <c r="D80" s="20" t="s">
        <v>6</v>
      </c>
      <c r="E80" s="20" t="s">
        <v>6</v>
      </c>
    </row>
    <row r="81" spans="1:5" ht="18.75" customHeight="1" thickBot="1" x14ac:dyDescent="0.3">
      <c r="A81" s="1" t="s">
        <v>0</v>
      </c>
      <c r="B81" s="12">
        <f>B82</f>
        <v>195800</v>
      </c>
      <c r="C81" s="9">
        <f>C82</f>
        <v>48450</v>
      </c>
      <c r="D81" s="9">
        <f t="shared" ref="D81:E81" si="7">D82</f>
        <v>0</v>
      </c>
      <c r="E81" s="9">
        <f t="shared" si="7"/>
        <v>0</v>
      </c>
    </row>
    <row r="82" spans="1:5" ht="18.75" customHeight="1" thickBot="1" x14ac:dyDescent="0.3">
      <c r="A82" s="11" t="s">
        <v>60</v>
      </c>
      <c r="B82" s="12">
        <v>195800</v>
      </c>
      <c r="C82" s="52">
        <v>48450</v>
      </c>
      <c r="D82" s="12">
        <v>0</v>
      </c>
      <c r="E82" s="12">
        <v>0</v>
      </c>
    </row>
    <row r="83" spans="1:5" ht="12.75" customHeight="1" thickBot="1" x14ac:dyDescent="0.3">
      <c r="A83" s="11" t="s">
        <v>61</v>
      </c>
      <c r="B83" s="12"/>
      <c r="C83" s="52"/>
      <c r="D83" s="12"/>
      <c r="E83" s="12"/>
    </row>
    <row r="84" spans="1:5" ht="16.5" customHeight="1" thickBot="1" x14ac:dyDescent="0.3">
      <c r="A84" s="1" t="s">
        <v>32</v>
      </c>
      <c r="B84" s="9">
        <f>B85</f>
        <v>32400</v>
      </c>
      <c r="C84" s="53">
        <f>C85</f>
        <v>8645</v>
      </c>
      <c r="D84" s="9">
        <f t="shared" ref="D84:E84" si="8">D85</f>
        <v>0</v>
      </c>
      <c r="E84" s="9">
        <f t="shared" si="8"/>
        <v>0</v>
      </c>
    </row>
    <row r="85" spans="1:5" ht="15.75" thickBot="1" x14ac:dyDescent="0.3">
      <c r="A85" s="11" t="s">
        <v>60</v>
      </c>
      <c r="B85" s="12">
        <v>32400</v>
      </c>
      <c r="C85" s="53">
        <v>8645</v>
      </c>
      <c r="D85" s="9">
        <v>0</v>
      </c>
      <c r="E85" s="9">
        <v>0</v>
      </c>
    </row>
    <row r="86" spans="1:5" ht="15.75" thickBot="1" x14ac:dyDescent="0.3">
      <c r="A86" s="11" t="s">
        <v>61</v>
      </c>
      <c r="B86" s="12"/>
      <c r="C86" s="53"/>
      <c r="D86" s="9"/>
      <c r="E86" s="9"/>
    </row>
    <row r="87" spans="1:5" ht="24.75" customHeight="1" thickBot="1" x14ac:dyDescent="0.3">
      <c r="A87" s="1" t="s">
        <v>1</v>
      </c>
      <c r="B87" s="12">
        <f>B88</f>
        <v>30650</v>
      </c>
      <c r="C87" s="53">
        <v>9800</v>
      </c>
      <c r="D87" s="9">
        <f t="shared" ref="D87:E87" si="9">D88</f>
        <v>0</v>
      </c>
      <c r="E87" s="9">
        <f t="shared" si="9"/>
        <v>0</v>
      </c>
    </row>
    <row r="88" spans="1:5" ht="15.75" thickBot="1" x14ac:dyDescent="0.3">
      <c r="A88" s="11" t="s">
        <v>60</v>
      </c>
      <c r="B88" s="12">
        <v>30650</v>
      </c>
      <c r="C88" s="9">
        <v>9800</v>
      </c>
      <c r="D88" s="9">
        <v>0</v>
      </c>
      <c r="E88" s="9">
        <v>0</v>
      </c>
    </row>
    <row r="89" spans="1:5" ht="15.75" thickBot="1" x14ac:dyDescent="0.3">
      <c r="A89" s="11" t="s">
        <v>61</v>
      </c>
      <c r="B89" s="12"/>
      <c r="C89" s="9"/>
      <c r="D89" s="9"/>
      <c r="E89" s="9"/>
    </row>
    <row r="90" spans="1:5" ht="15.75" thickBot="1" x14ac:dyDescent="0.3">
      <c r="A90" s="1" t="s">
        <v>2</v>
      </c>
      <c r="B90" s="12"/>
      <c r="C90" s="9"/>
      <c r="D90" s="9"/>
      <c r="E90" s="9"/>
    </row>
    <row r="91" spans="1:5" ht="15.75" thickBot="1" x14ac:dyDescent="0.3">
      <c r="A91" s="11" t="s">
        <v>60</v>
      </c>
      <c r="B91" s="12"/>
      <c r="C91" s="9"/>
      <c r="D91" s="9"/>
      <c r="E91" s="9"/>
    </row>
    <row r="92" spans="1:5" ht="15.75" thickBot="1" x14ac:dyDescent="0.3">
      <c r="A92" s="11" t="s">
        <v>61</v>
      </c>
      <c r="B92" s="12"/>
      <c r="C92" s="9"/>
      <c r="D92" s="9"/>
      <c r="E92" s="9"/>
    </row>
    <row r="93" spans="1:5" ht="15.75" thickBot="1" x14ac:dyDescent="0.3">
      <c r="A93" s="1" t="s">
        <v>24</v>
      </c>
      <c r="B93" s="12"/>
      <c r="C93" s="9"/>
      <c r="D93" s="9"/>
      <c r="E93" s="9"/>
    </row>
    <row r="94" spans="1:5" ht="15.75" thickBot="1" x14ac:dyDescent="0.3">
      <c r="A94" s="11" t="s">
        <v>60</v>
      </c>
      <c r="B94" s="12"/>
      <c r="C94" s="9"/>
      <c r="D94" s="9"/>
      <c r="E94" s="9"/>
    </row>
    <row r="95" spans="1:5" ht="15.75" thickBot="1" x14ac:dyDescent="0.3">
      <c r="A95" s="11" t="s">
        <v>61</v>
      </c>
      <c r="B95" s="12"/>
      <c r="C95" s="9"/>
      <c r="D95" s="9"/>
      <c r="E95" s="9"/>
    </row>
    <row r="96" spans="1:5" ht="15.75" thickBot="1" x14ac:dyDescent="0.3">
      <c r="A96" s="1" t="s">
        <v>25</v>
      </c>
      <c r="B96" s="12"/>
      <c r="C96" s="9"/>
      <c r="D96" s="9"/>
      <c r="E96" s="9"/>
    </row>
    <row r="97" spans="1:5" ht="15.75" thickBot="1" x14ac:dyDescent="0.3">
      <c r="A97" s="11" t="s">
        <v>60</v>
      </c>
      <c r="B97" s="12"/>
      <c r="C97" s="9"/>
      <c r="D97" s="9"/>
      <c r="E97" s="9"/>
    </row>
    <row r="98" spans="1:5" ht="15.75" thickBot="1" x14ac:dyDescent="0.3">
      <c r="A98" s="11" t="s">
        <v>61</v>
      </c>
      <c r="B98" s="12"/>
      <c r="C98" s="9"/>
      <c r="D98" s="9"/>
      <c r="E98" s="9"/>
    </row>
    <row r="99" spans="1:5" ht="15.75" thickBot="1" x14ac:dyDescent="0.3">
      <c r="A99" s="1" t="s">
        <v>3</v>
      </c>
      <c r="B99" s="12"/>
      <c r="C99" s="9"/>
      <c r="D99" s="9"/>
      <c r="E99" s="9"/>
    </row>
    <row r="100" spans="1:5" ht="15.75" thickBot="1" x14ac:dyDescent="0.3">
      <c r="A100" s="11" t="s">
        <v>60</v>
      </c>
      <c r="B100" s="12"/>
      <c r="C100" s="9"/>
      <c r="D100" s="9"/>
      <c r="E100" s="9"/>
    </row>
    <row r="101" spans="1:5" ht="15.75" thickBot="1" x14ac:dyDescent="0.3">
      <c r="A101" s="11" t="s">
        <v>61</v>
      </c>
      <c r="B101" s="12"/>
      <c r="C101" s="9"/>
      <c r="D101" s="9"/>
      <c r="E101" s="9"/>
    </row>
    <row r="102" spans="1:5" ht="15.75" thickBot="1" x14ac:dyDescent="0.3">
      <c r="A102" s="24" t="s">
        <v>37</v>
      </c>
      <c r="B102" s="12">
        <f>B99+B96+B93+B90+B87+B84+B81</f>
        <v>258850</v>
      </c>
      <c r="C102" s="12">
        <f t="shared" ref="C102:E102" si="10">C99+C96+C93+C90+C87+C84+C81</f>
        <v>66895</v>
      </c>
      <c r="D102" s="12">
        <f t="shared" si="10"/>
        <v>0</v>
      </c>
      <c r="E102" s="12">
        <f t="shared" si="10"/>
        <v>0</v>
      </c>
    </row>
    <row r="103" spans="1:5" ht="17.25" customHeight="1" thickBot="1" x14ac:dyDescent="0.3">
      <c r="A103" s="25" t="s">
        <v>36</v>
      </c>
      <c r="B103" s="26">
        <f>IF(B102-B73=0,0,"Error")</f>
        <v>0</v>
      </c>
      <c r="C103" s="26">
        <f>IF(C102-C73=0,0,"Error")</f>
        <v>0</v>
      </c>
      <c r="D103" s="26">
        <f>IF(D102-D73=0,0,"Error")</f>
        <v>0</v>
      </c>
      <c r="E103" s="26">
        <f>IF(E102-E73=0,0,"Error")</f>
        <v>0</v>
      </c>
    </row>
    <row r="104" spans="1:5" ht="34.5" customHeight="1" thickBot="1" x14ac:dyDescent="0.3">
      <c r="A104" s="16" t="s">
        <v>63</v>
      </c>
      <c r="B104" s="262" t="s">
        <v>235</v>
      </c>
      <c r="C104" s="217"/>
      <c r="D104" s="217"/>
      <c r="E104" s="218"/>
    </row>
    <row r="105" spans="1:5" ht="49.5" customHeight="1" thickBot="1" x14ac:dyDescent="0.3">
      <c r="A105" s="4" t="s">
        <v>9</v>
      </c>
      <c r="B105" s="168" t="s">
        <v>112</v>
      </c>
      <c r="C105" s="169"/>
      <c r="D105" s="169"/>
      <c r="E105" s="170"/>
    </row>
    <row r="106" spans="1:5" ht="17.25" customHeight="1" thickBot="1" x14ac:dyDescent="0.3">
      <c r="A106" s="4" t="s">
        <v>14</v>
      </c>
      <c r="B106" s="171" t="s">
        <v>113</v>
      </c>
      <c r="C106" s="172"/>
      <c r="D106" s="172"/>
      <c r="E106" s="173"/>
    </row>
    <row r="107" spans="1:5" ht="17.25" customHeight="1" x14ac:dyDescent="0.25">
      <c r="A107" s="174"/>
      <c r="B107" s="19">
        <v>2019</v>
      </c>
      <c r="C107" s="19">
        <v>2020</v>
      </c>
      <c r="D107" s="19">
        <v>2021</v>
      </c>
      <c r="E107" s="19">
        <v>2022</v>
      </c>
    </row>
    <row r="108" spans="1:5" ht="17.25" customHeight="1" thickBot="1" x14ac:dyDescent="0.3">
      <c r="A108" s="175"/>
      <c r="B108" s="20" t="s">
        <v>5</v>
      </c>
      <c r="C108" s="20" t="s">
        <v>6</v>
      </c>
      <c r="D108" s="20" t="s">
        <v>6</v>
      </c>
      <c r="E108" s="20" t="s">
        <v>6</v>
      </c>
    </row>
    <row r="109" spans="1:5" ht="17.25" customHeight="1" thickBot="1" x14ac:dyDescent="0.3">
      <c r="A109" s="4" t="s">
        <v>8</v>
      </c>
      <c r="B109" s="83">
        <v>19</v>
      </c>
      <c r="C109" s="83">
        <v>19</v>
      </c>
      <c r="D109" s="83">
        <v>19</v>
      </c>
      <c r="E109" s="83">
        <v>19</v>
      </c>
    </row>
    <row r="110" spans="1:5" ht="17.25" customHeight="1" thickBot="1" x14ac:dyDescent="0.3">
      <c r="A110" s="4" t="s">
        <v>15</v>
      </c>
      <c r="B110" s="6">
        <f>B139</f>
        <v>67255</v>
      </c>
      <c r="C110" s="6">
        <f t="shared" ref="C110:E110" si="11">C139</f>
        <v>56078.400000000001</v>
      </c>
      <c r="D110" s="6">
        <f t="shared" si="11"/>
        <v>57478.400000000001</v>
      </c>
      <c r="E110" s="6">
        <f t="shared" si="11"/>
        <v>57478.400000000001</v>
      </c>
    </row>
    <row r="111" spans="1:5" ht="17.25" customHeight="1" thickBot="1" x14ac:dyDescent="0.3">
      <c r="A111" s="4" t="s">
        <v>23</v>
      </c>
      <c r="B111" s="6">
        <f>B110/B109</f>
        <v>3539.7368421052633</v>
      </c>
      <c r="C111" s="6">
        <f>C110/C109</f>
        <v>2951.4947368421053</v>
      </c>
      <c r="D111" s="6">
        <f>D110/D109</f>
        <v>3025.1789473684212</v>
      </c>
      <c r="E111" s="6">
        <f>E110/E109</f>
        <v>3025.1789473684212</v>
      </c>
    </row>
    <row r="112" spans="1:5" ht="17.25" customHeight="1" thickBot="1" x14ac:dyDescent="0.3">
      <c r="A112" s="4" t="s">
        <v>16</v>
      </c>
      <c r="B112" s="83"/>
      <c r="C112" s="8">
        <f>C109/B109-1</f>
        <v>0</v>
      </c>
      <c r="D112" s="8">
        <f>D109/C109-1</f>
        <v>0</v>
      </c>
      <c r="E112" s="8">
        <f>E109/D109-1</f>
        <v>0</v>
      </c>
    </row>
    <row r="113" spans="1:5" ht="17.25" customHeight="1" thickBot="1" x14ac:dyDescent="0.3">
      <c r="A113" s="4" t="s">
        <v>17</v>
      </c>
      <c r="B113" s="83"/>
      <c r="C113" s="8">
        <f>C110/B110-1</f>
        <v>-0.16618243996728865</v>
      </c>
      <c r="D113" s="8">
        <f t="shared" ref="D113:E114" si="12">D110/C110-1</f>
        <v>2.496504893149587E-2</v>
      </c>
      <c r="E113" s="8">
        <f t="shared" si="12"/>
        <v>0</v>
      </c>
    </row>
    <row r="114" spans="1:5" ht="17.25" customHeight="1" thickBot="1" x14ac:dyDescent="0.3">
      <c r="A114" s="4" t="s">
        <v>18</v>
      </c>
      <c r="B114" s="83"/>
      <c r="C114" s="8">
        <f>C111/B111-1</f>
        <v>-0.16618243996728865</v>
      </c>
      <c r="D114" s="8">
        <f t="shared" si="12"/>
        <v>2.496504893149587E-2</v>
      </c>
      <c r="E114" s="8">
        <f t="shared" si="12"/>
        <v>0</v>
      </c>
    </row>
    <row r="115" spans="1:5" ht="17.25" customHeight="1" thickBot="1" x14ac:dyDescent="0.3">
      <c r="A115" s="176" t="s">
        <v>38</v>
      </c>
      <c r="B115" s="177"/>
      <c r="C115" s="177"/>
      <c r="D115" s="177"/>
      <c r="E115" s="178"/>
    </row>
    <row r="116" spans="1:5" ht="17.25" customHeight="1" x14ac:dyDescent="0.25">
      <c r="A116" s="174"/>
      <c r="B116" s="19">
        <v>2019</v>
      </c>
      <c r="C116" s="19">
        <v>2020</v>
      </c>
      <c r="D116" s="19">
        <v>2021</v>
      </c>
      <c r="E116" s="19">
        <v>2022</v>
      </c>
    </row>
    <row r="117" spans="1:5" ht="17.25" customHeight="1" thickBot="1" x14ac:dyDescent="0.3">
      <c r="A117" s="175"/>
      <c r="B117" s="20" t="s">
        <v>5</v>
      </c>
      <c r="C117" s="20" t="s">
        <v>6</v>
      </c>
      <c r="D117" s="20" t="s">
        <v>6</v>
      </c>
      <c r="E117" s="20" t="s">
        <v>6</v>
      </c>
    </row>
    <row r="118" spans="1:5" ht="17.25" customHeight="1" thickBot="1" x14ac:dyDescent="0.3">
      <c r="A118" s="1" t="s">
        <v>0</v>
      </c>
      <c r="B118" s="12">
        <f>B119</f>
        <v>46215</v>
      </c>
      <c r="C118" s="9">
        <f>C119</f>
        <v>33048.400000000001</v>
      </c>
      <c r="D118" s="9">
        <f t="shared" ref="D118:E118" si="13">D119</f>
        <v>33048.400000000001</v>
      </c>
      <c r="E118" s="9">
        <f t="shared" si="13"/>
        <v>33048.400000000001</v>
      </c>
    </row>
    <row r="119" spans="1:5" ht="17.25" customHeight="1" thickBot="1" x14ac:dyDescent="0.3">
      <c r="A119" s="11" t="s">
        <v>60</v>
      </c>
      <c r="B119" s="12">
        <v>46215</v>
      </c>
      <c r="C119" s="52">
        <v>33048.400000000001</v>
      </c>
      <c r="D119" s="12">
        <v>33048.400000000001</v>
      </c>
      <c r="E119" s="12">
        <v>33048.400000000001</v>
      </c>
    </row>
    <row r="120" spans="1:5" ht="17.25" customHeight="1" thickBot="1" x14ac:dyDescent="0.3">
      <c r="A120" s="11" t="s">
        <v>61</v>
      </c>
      <c r="B120" s="12"/>
      <c r="C120" s="52"/>
      <c r="D120" s="12"/>
      <c r="E120" s="12"/>
    </row>
    <row r="121" spans="1:5" ht="17.25" customHeight="1" thickBot="1" x14ac:dyDescent="0.3">
      <c r="A121" s="1" t="s">
        <v>32</v>
      </c>
      <c r="B121" s="9">
        <f>B122</f>
        <v>8190</v>
      </c>
      <c r="C121" s="53">
        <f>C122</f>
        <v>5530</v>
      </c>
      <c r="D121" s="9">
        <f t="shared" ref="D121:E121" si="14">D122</f>
        <v>5530</v>
      </c>
      <c r="E121" s="9">
        <f t="shared" si="14"/>
        <v>5530</v>
      </c>
    </row>
    <row r="122" spans="1:5" ht="17.25" customHeight="1" thickBot="1" x14ac:dyDescent="0.3">
      <c r="A122" s="11" t="s">
        <v>60</v>
      </c>
      <c r="B122" s="9">
        <v>8190</v>
      </c>
      <c r="C122" s="53">
        <v>5530</v>
      </c>
      <c r="D122" s="9">
        <v>5530</v>
      </c>
      <c r="E122" s="9">
        <v>5530</v>
      </c>
    </row>
    <row r="123" spans="1:5" ht="17.25" customHeight="1" thickBot="1" x14ac:dyDescent="0.3">
      <c r="A123" s="11" t="s">
        <v>61</v>
      </c>
      <c r="B123" s="12"/>
      <c r="C123" s="53"/>
      <c r="D123" s="9"/>
      <c r="E123" s="9"/>
    </row>
    <row r="124" spans="1:5" ht="17.25" customHeight="1" thickBot="1" x14ac:dyDescent="0.3">
      <c r="A124" s="1" t="s">
        <v>1</v>
      </c>
      <c r="B124" s="12">
        <f>B125</f>
        <v>5850</v>
      </c>
      <c r="C124" s="53">
        <f>C125</f>
        <v>10500</v>
      </c>
      <c r="D124" s="9">
        <f t="shared" ref="D124:E124" si="15">D125</f>
        <v>11900</v>
      </c>
      <c r="E124" s="9">
        <f t="shared" si="15"/>
        <v>11900</v>
      </c>
    </row>
    <row r="125" spans="1:5" ht="17.25" customHeight="1" thickBot="1" x14ac:dyDescent="0.3">
      <c r="A125" s="11" t="s">
        <v>60</v>
      </c>
      <c r="B125" s="12">
        <v>5850</v>
      </c>
      <c r="C125" s="52">
        <v>10500</v>
      </c>
      <c r="D125" s="12">
        <v>11900</v>
      </c>
      <c r="E125" s="12">
        <v>11900</v>
      </c>
    </row>
    <row r="126" spans="1:5" ht="17.25" customHeight="1" thickBot="1" x14ac:dyDescent="0.3">
      <c r="A126" s="11" t="s">
        <v>61</v>
      </c>
      <c r="B126" s="12"/>
      <c r="C126" s="9"/>
      <c r="D126" s="9"/>
      <c r="E126" s="9"/>
    </row>
    <row r="127" spans="1:5" ht="17.25" customHeight="1" thickBot="1" x14ac:dyDescent="0.3">
      <c r="A127" s="1" t="s">
        <v>2</v>
      </c>
      <c r="B127" s="12"/>
      <c r="C127" s="9"/>
      <c r="D127" s="9"/>
      <c r="E127" s="9"/>
    </row>
    <row r="128" spans="1:5" ht="17.25" customHeight="1" thickBot="1" x14ac:dyDescent="0.3">
      <c r="A128" s="11" t="s">
        <v>60</v>
      </c>
      <c r="B128" s="12"/>
      <c r="C128" s="9"/>
      <c r="D128" s="9"/>
      <c r="E128" s="9"/>
    </row>
    <row r="129" spans="1:5" ht="17.25" customHeight="1" thickBot="1" x14ac:dyDescent="0.3">
      <c r="A129" s="11" t="s">
        <v>61</v>
      </c>
      <c r="B129" s="12"/>
      <c r="C129" s="9"/>
      <c r="D129" s="9"/>
      <c r="E129" s="9"/>
    </row>
    <row r="130" spans="1:5" ht="17.25" customHeight="1" thickBot="1" x14ac:dyDescent="0.3">
      <c r="A130" s="1" t="s">
        <v>24</v>
      </c>
      <c r="B130" s="12">
        <f>B131</f>
        <v>7000</v>
      </c>
      <c r="C130" s="52">
        <f t="shared" ref="C130:E130" si="16">C131</f>
        <v>7000</v>
      </c>
      <c r="D130" s="12">
        <f t="shared" si="16"/>
        <v>7000</v>
      </c>
      <c r="E130" s="12">
        <f t="shared" si="16"/>
        <v>7000</v>
      </c>
    </row>
    <row r="131" spans="1:5" ht="17.25" customHeight="1" thickBot="1" x14ac:dyDescent="0.3">
      <c r="A131" s="11" t="s">
        <v>60</v>
      </c>
      <c r="B131" s="12">
        <v>7000</v>
      </c>
      <c r="C131" s="9">
        <v>7000</v>
      </c>
      <c r="D131" s="9">
        <v>7000</v>
      </c>
      <c r="E131" s="9">
        <v>7000</v>
      </c>
    </row>
    <row r="132" spans="1:5" ht="17.25" customHeight="1" thickBot="1" x14ac:dyDescent="0.3">
      <c r="A132" s="11" t="s">
        <v>61</v>
      </c>
      <c r="B132" s="12"/>
      <c r="C132" s="9"/>
      <c r="D132" s="9"/>
      <c r="E132" s="9"/>
    </row>
    <row r="133" spans="1:5" ht="17.25" customHeight="1" thickBot="1" x14ac:dyDescent="0.3">
      <c r="A133" s="1" t="s">
        <v>25</v>
      </c>
      <c r="B133" s="12"/>
      <c r="C133" s="9"/>
      <c r="D133" s="9"/>
      <c r="E133" s="9"/>
    </row>
    <row r="134" spans="1:5" ht="17.25" customHeight="1" thickBot="1" x14ac:dyDescent="0.3">
      <c r="A134" s="11" t="s">
        <v>60</v>
      </c>
      <c r="B134" s="12"/>
      <c r="C134" s="9"/>
      <c r="D134" s="9"/>
      <c r="E134" s="9"/>
    </row>
    <row r="135" spans="1:5" ht="17.25" customHeight="1" thickBot="1" x14ac:dyDescent="0.3">
      <c r="A135" s="11" t="s">
        <v>61</v>
      </c>
      <c r="B135" s="12"/>
      <c r="C135" s="9"/>
      <c r="D135" s="9"/>
      <c r="E135" s="9"/>
    </row>
    <row r="136" spans="1:5" ht="17.25" customHeight="1" thickBot="1" x14ac:dyDescent="0.3">
      <c r="A136" s="1" t="s">
        <v>3</v>
      </c>
      <c r="B136" s="12"/>
      <c r="C136" s="9"/>
      <c r="D136" s="9"/>
      <c r="E136" s="9"/>
    </row>
    <row r="137" spans="1:5" ht="17.25" customHeight="1" thickBot="1" x14ac:dyDescent="0.3">
      <c r="A137" s="11" t="s">
        <v>60</v>
      </c>
      <c r="B137" s="12"/>
      <c r="C137" s="9"/>
      <c r="D137" s="9"/>
      <c r="E137" s="9"/>
    </row>
    <row r="138" spans="1:5" ht="17.25" customHeight="1" thickBot="1" x14ac:dyDescent="0.3">
      <c r="A138" s="11" t="s">
        <v>61</v>
      </c>
      <c r="B138" s="12"/>
      <c r="C138" s="9"/>
      <c r="D138" s="9"/>
      <c r="E138" s="9"/>
    </row>
    <row r="139" spans="1:5" ht="17.25" customHeight="1" thickBot="1" x14ac:dyDescent="0.3">
      <c r="A139" s="24" t="s">
        <v>37</v>
      </c>
      <c r="B139" s="12">
        <f>B136+B133+B130+B127+B124+B121+B118</f>
        <v>67255</v>
      </c>
      <c r="C139" s="12">
        <f>C136+C133+C130+C127+C124+C121+C118</f>
        <v>56078.400000000001</v>
      </c>
      <c r="D139" s="12">
        <f t="shared" ref="D139:E139" si="17">D136+D133+D130+D127+D124+D121+D118</f>
        <v>57478.400000000001</v>
      </c>
      <c r="E139" s="12">
        <f t="shared" si="17"/>
        <v>57478.400000000001</v>
      </c>
    </row>
    <row r="140" spans="1:5" ht="17.25" customHeight="1" thickBot="1" x14ac:dyDescent="0.3">
      <c r="A140" s="25" t="s">
        <v>36</v>
      </c>
      <c r="B140" s="26">
        <f>IF(B139-B110=0,0,"Error")</f>
        <v>0</v>
      </c>
      <c r="C140" s="26">
        <f>IF(C139-C110=0,0,"Error")</f>
        <v>0</v>
      </c>
      <c r="D140" s="26">
        <f>IF(D139-D110=0,0,"Error")</f>
        <v>0</v>
      </c>
      <c r="E140" s="26">
        <f>IF(E139-E110=0,0,"Error")</f>
        <v>0</v>
      </c>
    </row>
    <row r="141" spans="1:5" ht="31.5" customHeight="1" thickBot="1" x14ac:dyDescent="0.3">
      <c r="A141" s="16" t="s">
        <v>303</v>
      </c>
      <c r="B141" s="188" t="s">
        <v>114</v>
      </c>
      <c r="C141" s="189"/>
      <c r="D141" s="189"/>
      <c r="E141" s="190"/>
    </row>
    <row r="142" spans="1:5" ht="26.25" customHeight="1" thickBot="1" x14ac:dyDescent="0.3">
      <c r="A142" s="4" t="s">
        <v>9</v>
      </c>
      <c r="B142" s="168" t="s">
        <v>115</v>
      </c>
      <c r="C142" s="169"/>
      <c r="D142" s="169"/>
      <c r="E142" s="170"/>
    </row>
    <row r="143" spans="1:5" ht="15.75" thickBot="1" x14ac:dyDescent="0.3">
      <c r="A143" s="4" t="s">
        <v>14</v>
      </c>
      <c r="B143" s="171" t="s">
        <v>116</v>
      </c>
      <c r="C143" s="172"/>
      <c r="D143" s="172"/>
      <c r="E143" s="173"/>
    </row>
    <row r="144" spans="1:5" ht="12.75" customHeight="1" x14ac:dyDescent="0.25">
      <c r="A144" s="174"/>
      <c r="B144" s="19">
        <v>2019</v>
      </c>
      <c r="C144" s="19">
        <v>2020</v>
      </c>
      <c r="D144" s="19">
        <v>2021</v>
      </c>
      <c r="E144" s="19">
        <v>2022</v>
      </c>
    </row>
    <row r="145" spans="1:5" ht="9" customHeight="1" thickBot="1" x14ac:dyDescent="0.3">
      <c r="A145" s="175"/>
      <c r="B145" s="20" t="s">
        <v>5</v>
      </c>
      <c r="C145" s="20" t="s">
        <v>6</v>
      </c>
      <c r="D145" s="20" t="s">
        <v>6</v>
      </c>
      <c r="E145" s="20" t="s">
        <v>6</v>
      </c>
    </row>
    <row r="146" spans="1:5" ht="15.75" thickBot="1" x14ac:dyDescent="0.3">
      <c r="A146" s="4" t="s">
        <v>8</v>
      </c>
      <c r="B146" s="51">
        <v>480</v>
      </c>
      <c r="C146" s="51">
        <v>480</v>
      </c>
      <c r="D146" s="51">
        <v>500</v>
      </c>
      <c r="E146" s="51">
        <v>550</v>
      </c>
    </row>
    <row r="147" spans="1:5" ht="15.75" thickBot="1" x14ac:dyDescent="0.3">
      <c r="A147" s="4" t="s">
        <v>15</v>
      </c>
      <c r="B147" s="6">
        <f>B176</f>
        <v>73645</v>
      </c>
      <c r="C147" s="6">
        <f t="shared" ref="C147:E147" si="18">C176</f>
        <v>106933.6</v>
      </c>
      <c r="D147" s="6">
        <f t="shared" si="18"/>
        <v>108133.6</v>
      </c>
      <c r="E147" s="6">
        <f t="shared" si="18"/>
        <v>108133.6</v>
      </c>
    </row>
    <row r="148" spans="1:5" ht="15.75" thickBot="1" x14ac:dyDescent="0.3">
      <c r="A148" s="4" t="s">
        <v>23</v>
      </c>
      <c r="B148" s="6">
        <f>B147/B146</f>
        <v>153.42708333333334</v>
      </c>
      <c r="C148" s="6">
        <f>C147/C146</f>
        <v>222.77833333333334</v>
      </c>
      <c r="D148" s="6">
        <f>D147/D146</f>
        <v>216.2672</v>
      </c>
      <c r="E148" s="6">
        <f>E147/E146</f>
        <v>196.60654545454545</v>
      </c>
    </row>
    <row r="149" spans="1:5" ht="15.75" thickBot="1" x14ac:dyDescent="0.3">
      <c r="A149" s="4" t="s">
        <v>16</v>
      </c>
      <c r="B149" s="83"/>
      <c r="C149" s="8">
        <f>C146/B146-1</f>
        <v>0</v>
      </c>
      <c r="D149" s="8">
        <f>D146/C146-1</f>
        <v>4.1666666666666741E-2</v>
      </c>
      <c r="E149" s="8">
        <f>E146/D146-1</f>
        <v>0.10000000000000009</v>
      </c>
    </row>
    <row r="150" spans="1:5" ht="15.75" thickBot="1" x14ac:dyDescent="0.3">
      <c r="A150" s="4" t="s">
        <v>17</v>
      </c>
      <c r="B150" s="83"/>
      <c r="C150" s="8">
        <f>C147/B147-1</f>
        <v>0.45201439337361671</v>
      </c>
      <c r="D150" s="8">
        <f t="shared" ref="D150:E151" si="19">D147/C147-1</f>
        <v>1.1221917152326233E-2</v>
      </c>
      <c r="E150" s="8">
        <f t="shared" si="19"/>
        <v>0</v>
      </c>
    </row>
    <row r="151" spans="1:5" ht="15.75" thickBot="1" x14ac:dyDescent="0.3">
      <c r="A151" s="4" t="s">
        <v>18</v>
      </c>
      <c r="B151" s="83"/>
      <c r="C151" s="8">
        <f>C148/B148-1</f>
        <v>0.45201439337361671</v>
      </c>
      <c r="D151" s="8">
        <f t="shared" si="19"/>
        <v>-2.922695953376675E-2</v>
      </c>
      <c r="E151" s="8">
        <f t="shared" si="19"/>
        <v>-9.0909090909090939E-2</v>
      </c>
    </row>
    <row r="152" spans="1:5" ht="24.75" customHeight="1" thickBot="1" x14ac:dyDescent="0.3">
      <c r="A152" s="176" t="s">
        <v>38</v>
      </c>
      <c r="B152" s="177"/>
      <c r="C152" s="177"/>
      <c r="D152" s="177"/>
      <c r="E152" s="178"/>
    </row>
    <row r="153" spans="1:5" ht="12.75" customHeight="1" x14ac:dyDescent="0.25">
      <c r="A153" s="174"/>
      <c r="B153" s="19">
        <v>2019</v>
      </c>
      <c r="C153" s="19">
        <v>2020</v>
      </c>
      <c r="D153" s="19">
        <v>2021</v>
      </c>
      <c r="E153" s="19">
        <v>2022</v>
      </c>
    </row>
    <row r="154" spans="1:5" ht="9" customHeight="1" thickBot="1" x14ac:dyDescent="0.3">
      <c r="A154" s="175"/>
      <c r="B154" s="20" t="s">
        <v>5</v>
      </c>
      <c r="C154" s="20" t="s">
        <v>6</v>
      </c>
      <c r="D154" s="20" t="s">
        <v>6</v>
      </c>
      <c r="E154" s="20" t="s">
        <v>6</v>
      </c>
    </row>
    <row r="155" spans="1:5" ht="24.75" customHeight="1" thickBot="1" x14ac:dyDescent="0.3">
      <c r="A155" s="1" t="s">
        <v>0</v>
      </c>
      <c r="B155" s="9">
        <f>B156</f>
        <v>56485.000000000007</v>
      </c>
      <c r="C155" s="9">
        <f>C156</f>
        <v>84863.6</v>
      </c>
      <c r="D155" s="9">
        <f t="shared" ref="D155:E155" si="20">D156</f>
        <v>84863.6</v>
      </c>
      <c r="E155" s="9">
        <f t="shared" si="20"/>
        <v>84863.6</v>
      </c>
    </row>
    <row r="156" spans="1:5" ht="15.75" thickBot="1" x14ac:dyDescent="0.3">
      <c r="A156" s="11" t="s">
        <v>60</v>
      </c>
      <c r="B156" s="12">
        <f>102700*0.55</f>
        <v>56485.000000000007</v>
      </c>
      <c r="C156" s="52">
        <v>84863.6</v>
      </c>
      <c r="D156" s="52">
        <v>84863.6</v>
      </c>
      <c r="E156" s="52">
        <v>84863.6</v>
      </c>
    </row>
    <row r="157" spans="1:5" ht="15.75" thickBot="1" x14ac:dyDescent="0.3">
      <c r="A157" s="11" t="s">
        <v>61</v>
      </c>
      <c r="B157" s="12"/>
      <c r="C157" s="134"/>
      <c r="D157" s="13"/>
      <c r="E157" s="13"/>
    </row>
    <row r="158" spans="1:5" ht="24.75" customHeight="1" thickBot="1" x14ac:dyDescent="0.3">
      <c r="A158" s="1" t="s">
        <v>32</v>
      </c>
      <c r="B158" s="9">
        <f>B159</f>
        <v>10010</v>
      </c>
      <c r="C158" s="53">
        <f t="shared" ref="C158:E158" si="21">C159</f>
        <v>14570</v>
      </c>
      <c r="D158" s="9">
        <f t="shared" si="21"/>
        <v>14570</v>
      </c>
      <c r="E158" s="9">
        <f t="shared" si="21"/>
        <v>14570</v>
      </c>
    </row>
    <row r="159" spans="1:5" ht="15.75" thickBot="1" x14ac:dyDescent="0.3">
      <c r="A159" s="11" t="s">
        <v>60</v>
      </c>
      <c r="B159" s="12">
        <f>18200*0.55</f>
        <v>10010</v>
      </c>
      <c r="C159" s="52">
        <v>14570</v>
      </c>
      <c r="D159" s="52">
        <v>14570</v>
      </c>
      <c r="E159" s="52">
        <v>14570</v>
      </c>
    </row>
    <row r="160" spans="1:5" ht="15.75" thickBot="1" x14ac:dyDescent="0.3">
      <c r="A160" s="11" t="s">
        <v>61</v>
      </c>
      <c r="B160" s="12"/>
      <c r="C160" s="53"/>
      <c r="D160" s="9"/>
      <c r="E160" s="9"/>
    </row>
    <row r="161" spans="1:7" ht="24.75" customHeight="1" thickBot="1" x14ac:dyDescent="0.3">
      <c r="A161" s="1" t="s">
        <v>1</v>
      </c>
      <c r="B161" s="52">
        <f>B162</f>
        <v>7150.0000000000009</v>
      </c>
      <c r="C161" s="52">
        <v>7500</v>
      </c>
      <c r="D161" s="52">
        <f t="shared" ref="D161:E161" si="22">D162</f>
        <v>8700</v>
      </c>
      <c r="E161" s="52">
        <f t="shared" si="22"/>
        <v>8700</v>
      </c>
    </row>
    <row r="162" spans="1:7" ht="15.75" thickBot="1" x14ac:dyDescent="0.3">
      <c r="A162" s="11" t="s">
        <v>60</v>
      </c>
      <c r="B162" s="12">
        <f>13000*0.55</f>
        <v>7150.0000000000009</v>
      </c>
      <c r="C162" s="52">
        <f>7500</f>
        <v>7500</v>
      </c>
      <c r="D162" s="12">
        <v>8700</v>
      </c>
      <c r="E162" s="12">
        <v>8700</v>
      </c>
      <c r="G162" s="85"/>
    </row>
    <row r="163" spans="1:7" ht="15.75" thickBot="1" x14ac:dyDescent="0.3">
      <c r="A163" s="11" t="s">
        <v>61</v>
      </c>
      <c r="B163" s="12"/>
      <c r="C163" s="9"/>
      <c r="D163" s="9"/>
      <c r="E163" s="9"/>
    </row>
    <row r="164" spans="1:7" ht="15.75" thickBot="1" x14ac:dyDescent="0.3">
      <c r="A164" s="1" t="s">
        <v>2</v>
      </c>
      <c r="B164" s="12"/>
      <c r="C164" s="9"/>
      <c r="D164" s="9"/>
      <c r="E164" s="9"/>
    </row>
    <row r="165" spans="1:7" ht="15.75" thickBot="1" x14ac:dyDescent="0.3">
      <c r="A165" s="11" t="s">
        <v>60</v>
      </c>
      <c r="B165" s="12"/>
      <c r="C165" s="9"/>
      <c r="D165" s="9"/>
      <c r="E165" s="9"/>
    </row>
    <row r="166" spans="1:7" ht="15.75" thickBot="1" x14ac:dyDescent="0.3">
      <c r="A166" s="11" t="s">
        <v>61</v>
      </c>
      <c r="B166" s="12"/>
      <c r="C166" s="9"/>
      <c r="D166" s="9"/>
      <c r="E166" s="9"/>
    </row>
    <row r="167" spans="1:7" ht="15.75" thickBot="1" x14ac:dyDescent="0.3">
      <c r="A167" s="1" t="s">
        <v>24</v>
      </c>
      <c r="B167" s="12">
        <f>B168</f>
        <v>0</v>
      </c>
      <c r="C167" s="12">
        <f t="shared" ref="C167:E167" si="23">C168</f>
        <v>0</v>
      </c>
      <c r="D167" s="12">
        <f t="shared" si="23"/>
        <v>0</v>
      </c>
      <c r="E167" s="12">
        <f t="shared" si="23"/>
        <v>0</v>
      </c>
    </row>
    <row r="168" spans="1:7" ht="15.75" thickBot="1" x14ac:dyDescent="0.3">
      <c r="A168" s="11" t="s">
        <v>60</v>
      </c>
      <c r="B168" s="12"/>
      <c r="C168" s="12"/>
      <c r="D168" s="12"/>
      <c r="E168" s="12"/>
    </row>
    <row r="169" spans="1:7" ht="15" customHeight="1" thickBot="1" x14ac:dyDescent="0.3">
      <c r="A169" s="11" t="s">
        <v>61</v>
      </c>
      <c r="B169" s="12"/>
      <c r="C169" s="9"/>
      <c r="D169" s="9"/>
      <c r="E169" s="9"/>
    </row>
    <row r="170" spans="1:7" ht="15.75" thickBot="1" x14ac:dyDescent="0.3">
      <c r="A170" s="1" t="s">
        <v>25</v>
      </c>
      <c r="B170" s="12">
        <v>0</v>
      </c>
      <c r="C170" s="9">
        <v>0</v>
      </c>
      <c r="D170" s="9">
        <v>0</v>
      </c>
      <c r="E170" s="9">
        <v>0</v>
      </c>
    </row>
    <row r="171" spans="1:7" ht="15.75" thickBot="1" x14ac:dyDescent="0.3">
      <c r="A171" s="11" t="s">
        <v>60</v>
      </c>
      <c r="B171" s="12"/>
      <c r="C171" s="9"/>
      <c r="D171" s="9"/>
      <c r="E171" s="9"/>
    </row>
    <row r="172" spans="1:7" ht="15.75" thickBot="1" x14ac:dyDescent="0.3">
      <c r="A172" s="11" t="s">
        <v>61</v>
      </c>
      <c r="B172" s="12"/>
      <c r="C172" s="9"/>
      <c r="D172" s="9"/>
      <c r="E172" s="9"/>
    </row>
    <row r="173" spans="1:7" ht="15.75" thickBot="1" x14ac:dyDescent="0.3">
      <c r="A173" s="1" t="s">
        <v>3</v>
      </c>
      <c r="B173" s="12"/>
      <c r="C173" s="9"/>
      <c r="D173" s="9"/>
      <c r="E173" s="9"/>
    </row>
    <row r="174" spans="1:7" ht="15.75" thickBot="1" x14ac:dyDescent="0.3">
      <c r="A174" s="11" t="s">
        <v>60</v>
      </c>
      <c r="B174" s="12"/>
      <c r="C174" s="9"/>
      <c r="D174" s="9"/>
      <c r="E174" s="9"/>
    </row>
    <row r="175" spans="1:7" ht="15.75" thickBot="1" x14ac:dyDescent="0.3">
      <c r="A175" s="11" t="s">
        <v>61</v>
      </c>
      <c r="B175" s="12"/>
      <c r="C175" s="9"/>
      <c r="D175" s="9"/>
      <c r="E175" s="9"/>
    </row>
    <row r="176" spans="1:7" ht="15.75" thickBot="1" x14ac:dyDescent="0.3">
      <c r="A176" s="24" t="s">
        <v>37</v>
      </c>
      <c r="B176" s="12">
        <f>B173+B170+B167+B164+B161+B158+B155</f>
        <v>73645</v>
      </c>
      <c r="C176" s="12">
        <f t="shared" ref="C176:E176" si="24">C173+C170+C167+C164+C161+C158+C155</f>
        <v>106933.6</v>
      </c>
      <c r="D176" s="12">
        <f t="shared" si="24"/>
        <v>108133.6</v>
      </c>
      <c r="E176" s="12">
        <f t="shared" si="24"/>
        <v>108133.6</v>
      </c>
    </row>
    <row r="177" spans="1:6" ht="17.25" customHeight="1" thickBot="1" x14ac:dyDescent="0.3">
      <c r="A177" s="25" t="s">
        <v>36</v>
      </c>
      <c r="B177" s="26">
        <f>IF(B176-B147=0,0,"Error")</f>
        <v>0</v>
      </c>
      <c r="C177" s="26">
        <f>IF(C176-C147=0,0,"Error")</f>
        <v>0</v>
      </c>
      <c r="D177" s="26">
        <f>IF(D176-D147=0,0,"Error")</f>
        <v>0</v>
      </c>
      <c r="E177" s="26">
        <f>IF(E176-E147=0,0,"Error")</f>
        <v>0</v>
      </c>
    </row>
    <row r="178" spans="1:6" ht="17.25" customHeight="1" thickBot="1" x14ac:dyDescent="0.3">
      <c r="A178" s="263" t="s">
        <v>53</v>
      </c>
      <c r="B178" s="264"/>
      <c r="C178" s="264"/>
      <c r="D178" s="264"/>
      <c r="E178" s="265"/>
      <c r="F178" s="145"/>
    </row>
    <row r="179" spans="1:6" ht="17.25" customHeight="1" thickBot="1" x14ac:dyDescent="0.3">
      <c r="A179" s="180" t="s">
        <v>51</v>
      </c>
      <c r="B179" s="181"/>
      <c r="C179" s="181"/>
      <c r="D179" s="181"/>
      <c r="E179" s="182"/>
    </row>
    <row r="180" spans="1:6" ht="17.25" customHeight="1" thickBot="1" x14ac:dyDescent="0.3">
      <c r="A180" s="69" t="s">
        <v>54</v>
      </c>
      <c r="B180" s="266" t="s">
        <v>117</v>
      </c>
      <c r="C180" s="267"/>
      <c r="D180" s="268"/>
      <c r="E180" s="269"/>
    </row>
    <row r="181" spans="1:6" ht="17.25" customHeight="1" thickBot="1" x14ac:dyDescent="0.3">
      <c r="A181" s="70" t="s">
        <v>64</v>
      </c>
      <c r="B181" s="70" t="s">
        <v>118</v>
      </c>
      <c r="C181" s="71" t="s">
        <v>65</v>
      </c>
      <c r="D181" s="257"/>
      <c r="E181" s="258"/>
    </row>
    <row r="182" spans="1:6" ht="17.25" customHeight="1" thickBot="1" x14ac:dyDescent="0.3">
      <c r="A182" s="72"/>
      <c r="B182" s="255"/>
      <c r="C182" s="256"/>
      <c r="D182" s="257"/>
      <c r="E182" s="258"/>
    </row>
    <row r="183" spans="1:6" ht="17.25" customHeight="1" thickBot="1" x14ac:dyDescent="0.3">
      <c r="A183" s="73" t="s">
        <v>9</v>
      </c>
      <c r="B183" s="259" t="s">
        <v>119</v>
      </c>
      <c r="C183" s="260"/>
      <c r="D183" s="260"/>
      <c r="E183" s="261"/>
    </row>
    <row r="184" spans="1:6" ht="17.25" customHeight="1" thickBot="1" x14ac:dyDescent="0.3">
      <c r="A184" s="73" t="s">
        <v>14</v>
      </c>
      <c r="B184" s="271" t="s">
        <v>120</v>
      </c>
      <c r="C184" s="272"/>
      <c r="D184" s="272"/>
      <c r="E184" s="273"/>
    </row>
    <row r="185" spans="1:6" ht="17.25" customHeight="1" x14ac:dyDescent="0.25">
      <c r="A185" s="274"/>
      <c r="B185" s="74">
        <v>2019</v>
      </c>
      <c r="C185" s="74">
        <v>2020</v>
      </c>
      <c r="D185" s="74">
        <v>2021</v>
      </c>
      <c r="E185" s="74">
        <v>2022</v>
      </c>
    </row>
    <row r="186" spans="1:6" ht="17.25" customHeight="1" thickBot="1" x14ac:dyDescent="0.3">
      <c r="A186" s="275"/>
      <c r="B186" s="75" t="s">
        <v>5</v>
      </c>
      <c r="C186" s="75" t="s">
        <v>6</v>
      </c>
      <c r="D186" s="75" t="s">
        <v>6</v>
      </c>
      <c r="E186" s="75" t="s">
        <v>6</v>
      </c>
    </row>
    <row r="187" spans="1:6" ht="17.25" customHeight="1" thickBot="1" x14ac:dyDescent="0.3">
      <c r="A187" s="73" t="s">
        <v>8</v>
      </c>
      <c r="B187" s="76"/>
      <c r="C187" s="76">
        <v>3</v>
      </c>
      <c r="D187" s="76">
        <v>1</v>
      </c>
      <c r="E187" s="76">
        <v>2</v>
      </c>
    </row>
    <row r="188" spans="1:6" ht="17.25" customHeight="1" thickBot="1" x14ac:dyDescent="0.3">
      <c r="A188" s="73" t="s">
        <v>15</v>
      </c>
      <c r="B188" s="76">
        <f>B206</f>
        <v>0</v>
      </c>
      <c r="C188" s="76">
        <f>C206</f>
        <v>109921</v>
      </c>
      <c r="D188" s="76">
        <f>D206</f>
        <v>27300</v>
      </c>
      <c r="E188" s="76">
        <f>E206</f>
        <v>85000</v>
      </c>
    </row>
    <row r="189" spans="1:6" ht="17.25" customHeight="1" thickBot="1" x14ac:dyDescent="0.3">
      <c r="A189" s="77" t="s">
        <v>23</v>
      </c>
      <c r="B189" s="78" t="e">
        <f>B188/B187</f>
        <v>#DIV/0!</v>
      </c>
      <c r="C189" s="78">
        <f t="shared" ref="C189:E189" si="25">C188/C187</f>
        <v>36640.333333333336</v>
      </c>
      <c r="D189" s="78">
        <f t="shared" si="25"/>
        <v>27300</v>
      </c>
      <c r="E189" s="78">
        <f t="shared" si="25"/>
        <v>42500</v>
      </c>
    </row>
    <row r="190" spans="1:6" ht="17.25" customHeight="1" thickBot="1" x14ac:dyDescent="0.3">
      <c r="A190" s="4" t="s">
        <v>16</v>
      </c>
      <c r="B190" s="118"/>
      <c r="C190" s="8" t="e">
        <f>C187/B187-1</f>
        <v>#DIV/0!</v>
      </c>
      <c r="D190" s="8">
        <f t="shared" ref="D190:E192" si="26">D187/C187-1</f>
        <v>-0.66666666666666674</v>
      </c>
      <c r="E190" s="8">
        <f t="shared" si="26"/>
        <v>1</v>
      </c>
    </row>
    <row r="191" spans="1:6" ht="17.25" customHeight="1" thickBot="1" x14ac:dyDescent="0.3">
      <c r="A191" s="4" t="s">
        <v>17</v>
      </c>
      <c r="B191" s="118" t="s">
        <v>22</v>
      </c>
      <c r="C191" s="8" t="e">
        <f>C188/B188-1</f>
        <v>#DIV/0!</v>
      </c>
      <c r="D191" s="8">
        <f t="shared" si="26"/>
        <v>-0.75163981404827107</v>
      </c>
      <c r="E191" s="8">
        <f t="shared" si="26"/>
        <v>2.1135531135531136</v>
      </c>
    </row>
    <row r="192" spans="1:6" ht="17.25" customHeight="1" thickBot="1" x14ac:dyDescent="0.3">
      <c r="A192" s="4" t="s">
        <v>18</v>
      </c>
      <c r="B192" s="118" t="s">
        <v>22</v>
      </c>
      <c r="C192" s="8" t="e">
        <f>C189/B189-1</f>
        <v>#DIV/0!</v>
      </c>
      <c r="D192" s="8">
        <f t="shared" si="26"/>
        <v>-0.2549194421448131</v>
      </c>
      <c r="E192" s="8">
        <f t="shared" si="26"/>
        <v>0.5567765567765568</v>
      </c>
    </row>
    <row r="193" spans="1:8" ht="17.25" customHeight="1" thickBot="1" x14ac:dyDescent="0.3">
      <c r="A193" s="176" t="s">
        <v>39</v>
      </c>
      <c r="B193" s="177"/>
      <c r="C193" s="177"/>
      <c r="D193" s="177"/>
      <c r="E193" s="178"/>
    </row>
    <row r="194" spans="1:8" x14ac:dyDescent="0.25">
      <c r="A194" s="174"/>
      <c r="B194" s="19">
        <v>2019</v>
      </c>
      <c r="C194" s="19">
        <v>2020</v>
      </c>
      <c r="D194" s="19">
        <v>2021</v>
      </c>
      <c r="E194" s="19">
        <v>2022</v>
      </c>
    </row>
    <row r="195" spans="1:8" ht="15.75" thickBot="1" x14ac:dyDescent="0.3">
      <c r="A195" s="175"/>
      <c r="B195" s="20" t="s">
        <v>5</v>
      </c>
      <c r="C195" s="20" t="s">
        <v>6</v>
      </c>
      <c r="D195" s="20" t="s">
        <v>6</v>
      </c>
      <c r="E195" s="20" t="s">
        <v>6</v>
      </c>
    </row>
    <row r="196" spans="1:8" ht="15.75" thickBot="1" x14ac:dyDescent="0.3">
      <c r="A196" s="1" t="s">
        <v>49</v>
      </c>
      <c r="B196" s="9">
        <f>B197+B198+B199+B200</f>
        <v>0</v>
      </c>
      <c r="C196" s="9">
        <f t="shared" ref="C196:E196" si="27">C197+C198+C199+C200</f>
        <v>0</v>
      </c>
      <c r="D196" s="9">
        <f t="shared" si="27"/>
        <v>0</v>
      </c>
      <c r="E196" s="9">
        <f t="shared" si="27"/>
        <v>0</v>
      </c>
      <c r="G196" s="10"/>
    </row>
    <row r="197" spans="1:8" ht="15.75" thickBot="1" x14ac:dyDescent="0.3">
      <c r="A197" s="11" t="s">
        <v>60</v>
      </c>
      <c r="B197" s="9"/>
      <c r="C197" s="9"/>
      <c r="D197" s="9"/>
      <c r="E197" s="9"/>
      <c r="G197" s="10"/>
      <c r="H197" s="10"/>
    </row>
    <row r="198" spans="1:8" ht="15.75" thickBot="1" x14ac:dyDescent="0.3">
      <c r="A198" s="11" t="s">
        <v>66</v>
      </c>
      <c r="B198" s="9"/>
      <c r="C198" s="9"/>
      <c r="D198" s="9"/>
      <c r="E198" s="9"/>
    </row>
    <row r="199" spans="1:8" ht="15.75" thickBot="1" x14ac:dyDescent="0.3">
      <c r="A199" s="11" t="s">
        <v>67</v>
      </c>
      <c r="B199" s="9"/>
      <c r="C199" s="9"/>
      <c r="D199" s="9"/>
      <c r="E199" s="9"/>
    </row>
    <row r="200" spans="1:8" ht="15.75" thickBot="1" x14ac:dyDescent="0.3">
      <c r="A200" s="11" t="s">
        <v>68</v>
      </c>
      <c r="B200" s="9"/>
      <c r="C200" s="9"/>
      <c r="D200" s="9"/>
      <c r="E200" s="9"/>
    </row>
    <row r="201" spans="1:8" ht="15.75" thickBot="1" x14ac:dyDescent="0.3">
      <c r="A201" s="1" t="s">
        <v>50</v>
      </c>
      <c r="B201" s="12">
        <f>B202+B203+B204+B205</f>
        <v>0</v>
      </c>
      <c r="C201" s="12">
        <f t="shared" ref="C201:E201" si="28">C202+C203+C204+C205</f>
        <v>109921</v>
      </c>
      <c r="D201" s="12">
        <f t="shared" si="28"/>
        <v>27300</v>
      </c>
      <c r="E201" s="12">
        <f t="shared" si="28"/>
        <v>85000</v>
      </c>
    </row>
    <row r="202" spans="1:8" ht="15.75" thickBot="1" x14ac:dyDescent="0.3">
      <c r="A202" s="11" t="s">
        <v>60</v>
      </c>
      <c r="B202" s="12"/>
      <c r="C202" s="9">
        <v>109921</v>
      </c>
      <c r="D202" s="92">
        <v>27300</v>
      </c>
      <c r="E202" s="92">
        <v>85000</v>
      </c>
    </row>
    <row r="203" spans="1:8" ht="15.75" thickBot="1" x14ac:dyDescent="0.3">
      <c r="A203" s="11" t="s">
        <v>66</v>
      </c>
      <c r="B203" s="12"/>
      <c r="C203" s="9"/>
      <c r="D203" s="9"/>
      <c r="E203" s="9"/>
    </row>
    <row r="204" spans="1:8" ht="15.75" thickBot="1" x14ac:dyDescent="0.3">
      <c r="A204" s="11" t="s">
        <v>67</v>
      </c>
      <c r="B204" s="12"/>
      <c r="C204" s="9"/>
      <c r="D204" s="9"/>
      <c r="E204" s="9"/>
    </row>
    <row r="205" spans="1:8" ht="15.75" thickBot="1" x14ac:dyDescent="0.3">
      <c r="A205" s="11" t="s">
        <v>68</v>
      </c>
      <c r="B205" s="12"/>
      <c r="C205" s="9"/>
      <c r="D205" s="9"/>
      <c r="E205" s="9"/>
    </row>
    <row r="206" spans="1:8" ht="15.75" thickBot="1" x14ac:dyDescent="0.3">
      <c r="A206" s="56" t="s">
        <v>34</v>
      </c>
      <c r="B206" s="12">
        <f>B196+B201</f>
        <v>0</v>
      </c>
      <c r="C206" s="12">
        <f t="shared" ref="C206:E206" si="29">C196+C201</f>
        <v>109921</v>
      </c>
      <c r="D206" s="12">
        <f t="shared" si="29"/>
        <v>27300</v>
      </c>
      <c r="E206" s="12">
        <f t="shared" si="29"/>
        <v>85000</v>
      </c>
    </row>
    <row r="207" spans="1:8" ht="15.75" thickBot="1" x14ac:dyDescent="0.3">
      <c r="A207" s="69" t="s">
        <v>54</v>
      </c>
      <c r="B207" s="266" t="s">
        <v>258</v>
      </c>
      <c r="C207" s="268"/>
      <c r="D207" s="268"/>
      <c r="E207" s="269"/>
    </row>
    <row r="208" spans="1:8" ht="34.5" thickBot="1" x14ac:dyDescent="0.3">
      <c r="A208" s="21" t="s">
        <v>28</v>
      </c>
      <c r="B208" s="57" t="s">
        <v>259</v>
      </c>
      <c r="C208" s="58" t="s">
        <v>65</v>
      </c>
      <c r="D208" s="59" t="s">
        <v>260</v>
      </c>
      <c r="E208" s="60"/>
    </row>
    <row r="209" spans="1:5" ht="23.25" customHeight="1" thickBot="1" x14ac:dyDescent="0.3">
      <c r="A209" s="4" t="s">
        <v>9</v>
      </c>
      <c r="B209" s="168" t="s">
        <v>261</v>
      </c>
      <c r="C209" s="169"/>
      <c r="D209" s="169"/>
      <c r="E209" s="170"/>
    </row>
    <row r="210" spans="1:5" ht="15.75" thickBot="1" x14ac:dyDescent="0.3">
      <c r="A210" s="4" t="s">
        <v>14</v>
      </c>
      <c r="B210" s="171" t="s">
        <v>440</v>
      </c>
      <c r="C210" s="172"/>
      <c r="D210" s="172"/>
      <c r="E210" s="173"/>
    </row>
    <row r="211" spans="1:5" x14ac:dyDescent="0.25">
      <c r="A211" s="174"/>
      <c r="B211" s="19">
        <v>2019</v>
      </c>
      <c r="C211" s="19">
        <v>2020</v>
      </c>
      <c r="D211" s="19">
        <v>2021</v>
      </c>
      <c r="E211" s="19">
        <v>2022</v>
      </c>
    </row>
    <row r="212" spans="1:5" ht="15.75" thickBot="1" x14ac:dyDescent="0.3">
      <c r="A212" s="175"/>
      <c r="B212" s="20" t="s">
        <v>5</v>
      </c>
      <c r="C212" s="20" t="s">
        <v>6</v>
      </c>
      <c r="D212" s="20" t="s">
        <v>6</v>
      </c>
      <c r="E212" s="20" t="s">
        <v>6</v>
      </c>
    </row>
    <row r="213" spans="1:5" ht="15.75" thickBot="1" x14ac:dyDescent="0.3">
      <c r="A213" s="4" t="s">
        <v>8</v>
      </c>
      <c r="B213" s="118"/>
      <c r="C213" s="118">
        <v>1</v>
      </c>
      <c r="D213" s="118">
        <v>1</v>
      </c>
      <c r="E213" s="118">
        <v>0</v>
      </c>
    </row>
    <row r="214" spans="1:5" ht="15.75" thickBot="1" x14ac:dyDescent="0.3">
      <c r="A214" s="4" t="s">
        <v>15</v>
      </c>
      <c r="B214" s="6">
        <f>B232</f>
        <v>0</v>
      </c>
      <c r="C214" s="6">
        <f>C232</f>
        <v>10400</v>
      </c>
      <c r="D214" s="6">
        <f t="shared" ref="D214:E214" si="30">D232</f>
        <v>8640</v>
      </c>
      <c r="E214" s="6">
        <f t="shared" si="30"/>
        <v>0</v>
      </c>
    </row>
    <row r="215" spans="1:5" ht="15.75" thickBot="1" x14ac:dyDescent="0.3">
      <c r="A215" s="4" t="s">
        <v>23</v>
      </c>
      <c r="B215" s="6" t="e">
        <f>B214/B213</f>
        <v>#DIV/0!</v>
      </c>
      <c r="C215" s="6">
        <f t="shared" ref="C215:E215" si="31">C214/C213</f>
        <v>10400</v>
      </c>
      <c r="D215" s="6">
        <f t="shared" si="31"/>
        <v>8640</v>
      </c>
      <c r="E215" s="6" t="e">
        <f t="shared" si="31"/>
        <v>#DIV/0!</v>
      </c>
    </row>
    <row r="216" spans="1:5" ht="15.75" thickBot="1" x14ac:dyDescent="0.3">
      <c r="A216" s="4" t="s">
        <v>16</v>
      </c>
      <c r="B216" s="118" t="s">
        <v>22</v>
      </c>
      <c r="C216" s="8" t="e">
        <f>C213/B213-1</f>
        <v>#DIV/0!</v>
      </c>
      <c r="D216" s="8">
        <f t="shared" ref="D216:E218" si="32">D213/C213-1</f>
        <v>0</v>
      </c>
      <c r="E216" s="8">
        <f t="shared" si="32"/>
        <v>-1</v>
      </c>
    </row>
    <row r="217" spans="1:5" ht="15.75" thickBot="1" x14ac:dyDescent="0.3">
      <c r="A217" s="4" t="s">
        <v>17</v>
      </c>
      <c r="B217" s="118" t="s">
        <v>22</v>
      </c>
      <c r="C217" s="8" t="e">
        <f>C214/B214-1</f>
        <v>#DIV/0!</v>
      </c>
      <c r="D217" s="8">
        <f t="shared" si="32"/>
        <v>-0.16923076923076918</v>
      </c>
      <c r="E217" s="8">
        <f t="shared" si="32"/>
        <v>-1</v>
      </c>
    </row>
    <row r="218" spans="1:5" ht="15.75" thickBot="1" x14ac:dyDescent="0.3">
      <c r="A218" s="4" t="s">
        <v>18</v>
      </c>
      <c r="B218" s="118" t="s">
        <v>22</v>
      </c>
      <c r="C218" s="8" t="e">
        <f>C215/B215-1</f>
        <v>#DIV/0!</v>
      </c>
      <c r="D218" s="8">
        <f t="shared" si="32"/>
        <v>-0.16923076923076918</v>
      </c>
      <c r="E218" s="8" t="e">
        <f t="shared" si="32"/>
        <v>#DIV/0!</v>
      </c>
    </row>
    <row r="219" spans="1:5" ht="15.75" customHeight="1" thickBot="1" x14ac:dyDescent="0.3">
      <c r="A219" s="176" t="s">
        <v>73</v>
      </c>
      <c r="B219" s="177"/>
      <c r="C219" s="177"/>
      <c r="D219" s="177"/>
      <c r="E219" s="178"/>
    </row>
    <row r="220" spans="1:5" x14ac:dyDescent="0.25">
      <c r="A220" s="174"/>
      <c r="B220" s="19">
        <v>2019</v>
      </c>
      <c r="C220" s="19">
        <v>2020</v>
      </c>
      <c r="D220" s="19">
        <v>2021</v>
      </c>
      <c r="E220" s="19">
        <v>2022</v>
      </c>
    </row>
    <row r="221" spans="1:5" ht="15.75" thickBot="1" x14ac:dyDescent="0.3">
      <c r="A221" s="175"/>
      <c r="B221" s="20" t="s">
        <v>5</v>
      </c>
      <c r="C221" s="20" t="s">
        <v>6</v>
      </c>
      <c r="D221" s="20" t="s">
        <v>6</v>
      </c>
      <c r="E221" s="20" t="s">
        <v>6</v>
      </c>
    </row>
    <row r="222" spans="1:5" ht="15.75" thickBot="1" x14ac:dyDescent="0.3">
      <c r="A222" s="1" t="s">
        <v>49</v>
      </c>
      <c r="B222" s="9">
        <f>B223+B224+B225+B226</f>
        <v>0</v>
      </c>
      <c r="C222" s="9">
        <f t="shared" ref="C222:E222" si="33">C223+C224+C225+C226</f>
        <v>0</v>
      </c>
      <c r="D222" s="9">
        <f t="shared" si="33"/>
        <v>0</v>
      </c>
      <c r="E222" s="9">
        <f t="shared" si="33"/>
        <v>0</v>
      </c>
    </row>
    <row r="223" spans="1:5" ht="15.75" thickBot="1" x14ac:dyDescent="0.3">
      <c r="A223" s="11" t="s">
        <v>60</v>
      </c>
      <c r="B223" s="9"/>
      <c r="C223" s="9"/>
      <c r="D223" s="9"/>
      <c r="E223" s="9"/>
    </row>
    <row r="224" spans="1:5" ht="15.75" thickBot="1" x14ac:dyDescent="0.3">
      <c r="A224" s="11" t="s">
        <v>66</v>
      </c>
      <c r="B224" s="9"/>
      <c r="C224" s="9"/>
      <c r="D224" s="9"/>
      <c r="E224" s="9"/>
    </row>
    <row r="225" spans="1:7" ht="15.75" thickBot="1" x14ac:dyDescent="0.3">
      <c r="A225" s="11" t="s">
        <v>67</v>
      </c>
      <c r="B225" s="9"/>
      <c r="C225" s="9"/>
      <c r="D225" s="9"/>
      <c r="E225" s="9"/>
      <c r="G225" s="10"/>
    </row>
    <row r="226" spans="1:7" ht="15.75" thickBot="1" x14ac:dyDescent="0.3">
      <c r="A226" s="11" t="s">
        <v>68</v>
      </c>
      <c r="B226" s="9"/>
      <c r="C226" s="9"/>
      <c r="D226" s="9"/>
      <c r="E226" s="9"/>
      <c r="G226" s="10"/>
    </row>
    <row r="227" spans="1:7" ht="15.75" thickBot="1" x14ac:dyDescent="0.3">
      <c r="A227" s="1" t="s">
        <v>50</v>
      </c>
      <c r="B227" s="12">
        <f>B228+B229+B230+B231</f>
        <v>0</v>
      </c>
      <c r="C227" s="12">
        <f t="shared" ref="C227:E227" si="34">C228+C229+C230+C231</f>
        <v>10400</v>
      </c>
      <c r="D227" s="12">
        <f t="shared" si="34"/>
        <v>8640</v>
      </c>
      <c r="E227" s="12">
        <f t="shared" si="34"/>
        <v>0</v>
      </c>
      <c r="G227" s="10"/>
    </row>
    <row r="228" spans="1:7" ht="15.75" thickBot="1" x14ac:dyDescent="0.3">
      <c r="A228" s="11" t="s">
        <v>60</v>
      </c>
      <c r="B228" s="12"/>
      <c r="C228" s="9">
        <v>10400</v>
      </c>
      <c r="D228" s="9">
        <v>8640</v>
      </c>
      <c r="E228" s="9"/>
    </row>
    <row r="229" spans="1:7" ht="15.75" thickBot="1" x14ac:dyDescent="0.3">
      <c r="A229" s="11" t="s">
        <v>66</v>
      </c>
      <c r="B229" s="12"/>
      <c r="C229" s="9"/>
      <c r="D229" s="9"/>
      <c r="E229" s="9"/>
    </row>
    <row r="230" spans="1:7" ht="15" customHeight="1" thickBot="1" x14ac:dyDescent="0.3">
      <c r="A230" s="11" t="s">
        <v>67</v>
      </c>
      <c r="B230" s="12"/>
      <c r="C230" s="9"/>
      <c r="D230" s="9"/>
      <c r="E230" s="9"/>
    </row>
    <row r="231" spans="1:7" ht="15.75" thickBot="1" x14ac:dyDescent="0.3">
      <c r="A231" s="11" t="s">
        <v>68</v>
      </c>
      <c r="B231" s="12"/>
      <c r="C231" s="9"/>
      <c r="D231" s="9"/>
      <c r="E231" s="9"/>
    </row>
    <row r="232" spans="1:7" ht="15.75" thickBot="1" x14ac:dyDescent="0.3">
      <c r="A232" s="22" t="s">
        <v>74</v>
      </c>
      <c r="B232" s="12">
        <f>B222+B227</f>
        <v>0</v>
      </c>
      <c r="C232" s="12">
        <f t="shared" ref="C232:E232" si="35">C222+C227</f>
        <v>10400</v>
      </c>
      <c r="D232" s="12">
        <f t="shared" si="35"/>
        <v>8640</v>
      </c>
      <c r="E232" s="12">
        <f t="shared" si="35"/>
        <v>0</v>
      </c>
    </row>
    <row r="233" spans="1:7" ht="15.75" thickBot="1" x14ac:dyDescent="0.3">
      <c r="A233" s="79" t="s">
        <v>29</v>
      </c>
      <c r="B233" s="186" t="s">
        <v>122</v>
      </c>
      <c r="C233" s="276"/>
      <c r="D233" s="276"/>
      <c r="E233" s="187"/>
    </row>
    <row r="234" spans="1:7" ht="15.75" customHeight="1" thickBot="1" x14ac:dyDescent="0.3">
      <c r="A234" s="21" t="s">
        <v>28</v>
      </c>
      <c r="B234" s="57" t="s">
        <v>123</v>
      </c>
      <c r="C234" s="58" t="s">
        <v>65</v>
      </c>
      <c r="D234" s="59" t="s">
        <v>124</v>
      </c>
      <c r="E234" s="60"/>
    </row>
    <row r="235" spans="1:7" ht="23.25" customHeight="1" thickBot="1" x14ac:dyDescent="0.3">
      <c r="A235" s="4" t="s">
        <v>9</v>
      </c>
      <c r="B235" s="168" t="s">
        <v>125</v>
      </c>
      <c r="C235" s="169"/>
      <c r="D235" s="169"/>
      <c r="E235" s="170"/>
    </row>
    <row r="236" spans="1:7" ht="15.75" thickBot="1" x14ac:dyDescent="0.3">
      <c r="A236" s="4" t="s">
        <v>14</v>
      </c>
      <c r="B236" s="171" t="s">
        <v>126</v>
      </c>
      <c r="C236" s="172"/>
      <c r="D236" s="172"/>
      <c r="E236" s="173"/>
    </row>
    <row r="237" spans="1:7" x14ac:dyDescent="0.25">
      <c r="A237" s="174"/>
      <c r="B237" s="19">
        <v>2019</v>
      </c>
      <c r="C237" s="19">
        <v>2020</v>
      </c>
      <c r="D237" s="19">
        <v>2021</v>
      </c>
      <c r="E237" s="19">
        <v>2022</v>
      </c>
    </row>
    <row r="238" spans="1:7" ht="15.75" thickBot="1" x14ac:dyDescent="0.3">
      <c r="A238" s="175"/>
      <c r="B238" s="20" t="s">
        <v>5</v>
      </c>
      <c r="C238" s="20" t="s">
        <v>6</v>
      </c>
      <c r="D238" s="20" t="s">
        <v>6</v>
      </c>
      <c r="E238" s="20" t="s">
        <v>6</v>
      </c>
    </row>
    <row r="239" spans="1:7" ht="15.75" thickBot="1" x14ac:dyDescent="0.3">
      <c r="A239" s="4" t="s">
        <v>8</v>
      </c>
      <c r="B239" s="118">
        <v>1</v>
      </c>
      <c r="C239" s="118">
        <v>1</v>
      </c>
      <c r="D239" s="118">
        <v>1</v>
      </c>
      <c r="E239" s="118"/>
    </row>
    <row r="240" spans="1:7" ht="15.75" thickBot="1" x14ac:dyDescent="0.3">
      <c r="A240" s="4" t="s">
        <v>15</v>
      </c>
      <c r="B240" s="6">
        <v>6936</v>
      </c>
      <c r="C240" s="6">
        <f>C258</f>
        <v>8960</v>
      </c>
      <c r="D240" s="6">
        <v>7000</v>
      </c>
      <c r="E240" s="6"/>
    </row>
    <row r="241" spans="1:5" ht="15.75" thickBot="1" x14ac:dyDescent="0.3">
      <c r="A241" s="4" t="s">
        <v>23</v>
      </c>
      <c r="B241" s="6">
        <f>B240/B239</f>
        <v>6936</v>
      </c>
      <c r="C241" s="6">
        <f t="shared" ref="C241:E241" si="36">C240/C239</f>
        <v>8960</v>
      </c>
      <c r="D241" s="6">
        <f t="shared" si="36"/>
        <v>7000</v>
      </c>
      <c r="E241" s="6" t="e">
        <f t="shared" si="36"/>
        <v>#DIV/0!</v>
      </c>
    </row>
    <row r="242" spans="1:5" ht="15.75" thickBot="1" x14ac:dyDescent="0.3">
      <c r="A242" s="4" t="s">
        <v>16</v>
      </c>
      <c r="B242" s="118" t="s">
        <v>22</v>
      </c>
      <c r="C242" s="8">
        <f>C239/B239-1</f>
        <v>0</v>
      </c>
      <c r="D242" s="8">
        <f t="shared" ref="D242:E244" si="37">D239/C239-1</f>
        <v>0</v>
      </c>
      <c r="E242" s="8">
        <f t="shared" si="37"/>
        <v>-1</v>
      </c>
    </row>
    <row r="243" spans="1:5" ht="15.75" thickBot="1" x14ac:dyDescent="0.3">
      <c r="A243" s="4" t="s">
        <v>17</v>
      </c>
      <c r="B243" s="118" t="s">
        <v>22</v>
      </c>
      <c r="C243" s="8">
        <f>C240/B240-1</f>
        <v>0.29181084198385232</v>
      </c>
      <c r="D243" s="8">
        <f t="shared" si="37"/>
        <v>-0.21875</v>
      </c>
      <c r="E243" s="8">
        <f t="shared" si="37"/>
        <v>-1</v>
      </c>
    </row>
    <row r="244" spans="1:5" ht="15.75" thickBot="1" x14ac:dyDescent="0.3">
      <c r="A244" s="4" t="s">
        <v>18</v>
      </c>
      <c r="B244" s="118" t="s">
        <v>22</v>
      </c>
      <c r="C244" s="8">
        <f>C241/B241-1</f>
        <v>0.29181084198385232</v>
      </c>
      <c r="D244" s="8">
        <f t="shared" si="37"/>
        <v>-0.21875</v>
      </c>
      <c r="E244" s="8" t="e">
        <f t="shared" si="37"/>
        <v>#DIV/0!</v>
      </c>
    </row>
    <row r="245" spans="1:5" ht="15.75" customHeight="1" thickBot="1" x14ac:dyDescent="0.3">
      <c r="A245" s="176" t="s">
        <v>40</v>
      </c>
      <c r="B245" s="177"/>
      <c r="C245" s="177"/>
      <c r="D245" s="177"/>
      <c r="E245" s="178"/>
    </row>
    <row r="246" spans="1:5" x14ac:dyDescent="0.25">
      <c r="A246" s="174"/>
      <c r="B246" s="19">
        <v>2019</v>
      </c>
      <c r="C246" s="19">
        <v>2020</v>
      </c>
      <c r="D246" s="19">
        <v>2021</v>
      </c>
      <c r="E246" s="19">
        <v>2022</v>
      </c>
    </row>
    <row r="247" spans="1:5" ht="15.75" thickBot="1" x14ac:dyDescent="0.3">
      <c r="A247" s="175"/>
      <c r="B247" s="20" t="s">
        <v>5</v>
      </c>
      <c r="C247" s="20" t="s">
        <v>6</v>
      </c>
      <c r="D247" s="20" t="s">
        <v>6</v>
      </c>
      <c r="E247" s="20" t="s">
        <v>6</v>
      </c>
    </row>
    <row r="248" spans="1:5" ht="15.75" thickBot="1" x14ac:dyDescent="0.3">
      <c r="A248" s="1" t="s">
        <v>49</v>
      </c>
      <c r="B248" s="9">
        <f>B249+B250+B251+B252</f>
        <v>0</v>
      </c>
      <c r="C248" s="9">
        <f t="shared" ref="C248:E248" si="38">C249+C250+C251+C252</f>
        <v>0</v>
      </c>
      <c r="D248" s="9">
        <f t="shared" si="38"/>
        <v>0</v>
      </c>
      <c r="E248" s="9">
        <f t="shared" si="38"/>
        <v>0</v>
      </c>
    </row>
    <row r="249" spans="1:5" ht="15.75" thickBot="1" x14ac:dyDescent="0.3">
      <c r="A249" s="11" t="s">
        <v>60</v>
      </c>
      <c r="B249" s="9"/>
      <c r="C249" s="9"/>
      <c r="D249" s="9"/>
      <c r="E249" s="9"/>
    </row>
    <row r="250" spans="1:5" ht="15.75" thickBot="1" x14ac:dyDescent="0.3">
      <c r="A250" s="11" t="s">
        <v>66</v>
      </c>
      <c r="B250" s="9"/>
      <c r="C250" s="9"/>
      <c r="D250" s="9"/>
      <c r="E250" s="9"/>
    </row>
    <row r="251" spans="1:5" ht="15.75" thickBot="1" x14ac:dyDescent="0.3">
      <c r="A251" s="11" t="s">
        <v>67</v>
      </c>
      <c r="B251" s="9"/>
      <c r="C251" s="9"/>
      <c r="D251" s="9"/>
      <c r="E251" s="9"/>
    </row>
    <row r="252" spans="1:5" ht="15.75" thickBot="1" x14ac:dyDescent="0.3">
      <c r="A252" s="11" t="s">
        <v>68</v>
      </c>
      <c r="B252" s="9"/>
      <c r="C252" s="9"/>
      <c r="D252" s="9"/>
      <c r="E252" s="9"/>
    </row>
    <row r="253" spans="1:5" ht="15.75" thickBot="1" x14ac:dyDescent="0.3">
      <c r="A253" s="1" t="s">
        <v>50</v>
      </c>
      <c r="B253" s="12">
        <f>B254+B255+B256+B257</f>
        <v>6936</v>
      </c>
      <c r="C253" s="12">
        <f t="shared" ref="C253:E253" si="39">C254+C255+C256+C257</f>
        <v>8960</v>
      </c>
      <c r="D253" s="12">
        <f t="shared" si="39"/>
        <v>7000</v>
      </c>
      <c r="E253" s="12">
        <f t="shared" si="39"/>
        <v>0</v>
      </c>
    </row>
    <row r="254" spans="1:5" ht="15.75" thickBot="1" x14ac:dyDescent="0.3">
      <c r="A254" s="11" t="s">
        <v>60</v>
      </c>
      <c r="B254" s="12">
        <v>6936</v>
      </c>
      <c r="C254" s="12">
        <v>8960</v>
      </c>
      <c r="D254" s="12">
        <v>7000</v>
      </c>
      <c r="E254" s="12"/>
    </row>
    <row r="255" spans="1:5" ht="15.75" thickBot="1" x14ac:dyDescent="0.3">
      <c r="A255" s="11" t="s">
        <v>66</v>
      </c>
      <c r="B255" s="12"/>
      <c r="C255" s="12"/>
      <c r="D255" s="12"/>
      <c r="E255" s="12"/>
    </row>
    <row r="256" spans="1:5" ht="15.75" thickBot="1" x14ac:dyDescent="0.3">
      <c r="A256" s="11" t="s">
        <v>67</v>
      </c>
      <c r="B256" s="12"/>
      <c r="C256" s="12"/>
      <c r="D256" s="12"/>
      <c r="E256" s="12"/>
    </row>
    <row r="257" spans="1:5" ht="15.75" thickBot="1" x14ac:dyDescent="0.3">
      <c r="A257" s="11" t="s">
        <v>68</v>
      </c>
      <c r="B257" s="12"/>
      <c r="C257" s="12"/>
      <c r="D257" s="12"/>
      <c r="E257" s="12"/>
    </row>
    <row r="258" spans="1:5" ht="15.75" thickBot="1" x14ac:dyDescent="0.3">
      <c r="A258" s="22" t="s">
        <v>37</v>
      </c>
      <c r="B258" s="12">
        <f>B248+B253</f>
        <v>6936</v>
      </c>
      <c r="C258" s="12">
        <f t="shared" ref="C258:E258" si="40">C248+C253</f>
        <v>8960</v>
      </c>
      <c r="D258" s="12">
        <f t="shared" si="40"/>
        <v>7000</v>
      </c>
      <c r="E258" s="12">
        <f t="shared" si="40"/>
        <v>0</v>
      </c>
    </row>
    <row r="259" spans="1:5" ht="15.75" thickBot="1" x14ac:dyDescent="0.3">
      <c r="A259" s="180" t="s">
        <v>46</v>
      </c>
      <c r="B259" s="181"/>
      <c r="C259" s="181"/>
      <c r="D259" s="181"/>
      <c r="E259" s="182"/>
    </row>
    <row r="260" spans="1:5" ht="15.75" thickBot="1" x14ac:dyDescent="0.3">
      <c r="A260" s="180" t="s">
        <v>51</v>
      </c>
      <c r="B260" s="181"/>
      <c r="C260" s="181"/>
      <c r="D260" s="181"/>
      <c r="E260" s="182"/>
    </row>
    <row r="261" spans="1:5" ht="45.75" customHeight="1" thickBot="1" x14ac:dyDescent="0.3">
      <c r="A261" s="80" t="s">
        <v>54</v>
      </c>
      <c r="B261" s="225" t="s">
        <v>127</v>
      </c>
      <c r="C261" s="226"/>
      <c r="D261" s="226"/>
      <c r="E261" s="227"/>
    </row>
    <row r="262" spans="1:5" ht="57" thickBot="1" x14ac:dyDescent="0.3">
      <c r="A262" s="21" t="s">
        <v>64</v>
      </c>
      <c r="B262" s="21" t="s">
        <v>128</v>
      </c>
      <c r="C262" s="54" t="s">
        <v>65</v>
      </c>
      <c r="D262" s="179" t="s">
        <v>129</v>
      </c>
      <c r="E262" s="167"/>
    </row>
    <row r="263" spans="1:5" ht="15.75" thickBot="1" x14ac:dyDescent="0.3">
      <c r="A263" s="55"/>
      <c r="B263" s="166"/>
      <c r="C263" s="270"/>
      <c r="D263" s="179"/>
      <c r="E263" s="167"/>
    </row>
    <row r="264" spans="1:5" ht="23.25" customHeight="1" thickBot="1" x14ac:dyDescent="0.3">
      <c r="A264" s="4" t="s">
        <v>9</v>
      </c>
      <c r="B264" s="168" t="s">
        <v>130</v>
      </c>
      <c r="C264" s="169"/>
      <c r="D264" s="169"/>
      <c r="E264" s="170"/>
    </row>
    <row r="265" spans="1:5" ht="15.75" thickBot="1" x14ac:dyDescent="0.3">
      <c r="A265" s="4" t="s">
        <v>14</v>
      </c>
      <c r="B265" s="171" t="s">
        <v>131</v>
      </c>
      <c r="C265" s="172"/>
      <c r="D265" s="172"/>
      <c r="E265" s="173"/>
    </row>
    <row r="266" spans="1:5" x14ac:dyDescent="0.25">
      <c r="A266" s="174"/>
      <c r="B266" s="19">
        <v>2019</v>
      </c>
      <c r="C266" s="19">
        <v>2020</v>
      </c>
      <c r="D266" s="19">
        <v>2021</v>
      </c>
      <c r="E266" s="19">
        <v>2022</v>
      </c>
    </row>
    <row r="267" spans="1:5" ht="15.75" thickBot="1" x14ac:dyDescent="0.3">
      <c r="A267" s="175"/>
      <c r="B267" s="20" t="s">
        <v>5</v>
      </c>
      <c r="C267" s="20" t="s">
        <v>6</v>
      </c>
      <c r="D267" s="20" t="s">
        <v>6</v>
      </c>
      <c r="E267" s="20" t="s">
        <v>6</v>
      </c>
    </row>
    <row r="268" spans="1:5" ht="15.75" thickBot="1" x14ac:dyDescent="0.3">
      <c r="A268" s="4" t="s">
        <v>8</v>
      </c>
      <c r="B268" s="6">
        <v>2</v>
      </c>
      <c r="C268" s="6">
        <v>2</v>
      </c>
      <c r="D268" s="6">
        <v>3</v>
      </c>
      <c r="E268" s="6"/>
    </row>
    <row r="269" spans="1:5" ht="15.75" thickBot="1" x14ac:dyDescent="0.3">
      <c r="A269" s="4" t="s">
        <v>15</v>
      </c>
      <c r="B269" s="6">
        <f>B287</f>
        <v>10000</v>
      </c>
      <c r="C269" s="6">
        <f>C287</f>
        <v>10000</v>
      </c>
      <c r="D269" s="6">
        <f>D287</f>
        <v>50000</v>
      </c>
      <c r="E269" s="6"/>
    </row>
    <row r="270" spans="1:5" ht="15.75" thickBot="1" x14ac:dyDescent="0.3">
      <c r="A270" s="4" t="s">
        <v>23</v>
      </c>
      <c r="B270" s="6">
        <f>B269/B268</f>
        <v>5000</v>
      </c>
      <c r="C270" s="6">
        <f t="shared" ref="C270:E270" si="41">C269/C268</f>
        <v>5000</v>
      </c>
      <c r="D270" s="6">
        <f t="shared" si="41"/>
        <v>16666.666666666668</v>
      </c>
      <c r="E270" s="6" t="e">
        <f t="shared" si="41"/>
        <v>#DIV/0!</v>
      </c>
    </row>
    <row r="271" spans="1:5" ht="15.75" thickBot="1" x14ac:dyDescent="0.3">
      <c r="A271" s="4" t="s">
        <v>16</v>
      </c>
      <c r="B271" s="118" t="s">
        <v>22</v>
      </c>
      <c r="C271" s="8">
        <f>C268/B268-1</f>
        <v>0</v>
      </c>
      <c r="D271" s="8">
        <f t="shared" ref="D271:E273" si="42">D268/C268-1</f>
        <v>0.5</v>
      </c>
      <c r="E271" s="8">
        <f t="shared" si="42"/>
        <v>-1</v>
      </c>
    </row>
    <row r="272" spans="1:5" ht="15.75" thickBot="1" x14ac:dyDescent="0.3">
      <c r="A272" s="4" t="s">
        <v>17</v>
      </c>
      <c r="B272" s="118" t="s">
        <v>22</v>
      </c>
      <c r="C272" s="8">
        <f>C269/B269-1</f>
        <v>0</v>
      </c>
      <c r="D272" s="8">
        <f t="shared" si="42"/>
        <v>4</v>
      </c>
      <c r="E272" s="8">
        <f t="shared" si="42"/>
        <v>-1</v>
      </c>
    </row>
    <row r="273" spans="1:6" ht="15.75" thickBot="1" x14ac:dyDescent="0.3">
      <c r="A273" s="4" t="s">
        <v>18</v>
      </c>
      <c r="B273" s="118" t="s">
        <v>22</v>
      </c>
      <c r="C273" s="8">
        <f>C270/B270-1</f>
        <v>0</v>
      </c>
      <c r="D273" s="8">
        <f t="shared" si="42"/>
        <v>2.3333333333333335</v>
      </c>
      <c r="E273" s="8" t="e">
        <f t="shared" si="42"/>
        <v>#DIV/0!</v>
      </c>
    </row>
    <row r="274" spans="1:6" ht="15.75" customHeight="1" thickBot="1" x14ac:dyDescent="0.3">
      <c r="A274" s="176" t="s">
        <v>39</v>
      </c>
      <c r="B274" s="177"/>
      <c r="C274" s="177"/>
      <c r="D274" s="177"/>
      <c r="E274" s="178"/>
    </row>
    <row r="275" spans="1:6" x14ac:dyDescent="0.25">
      <c r="A275" s="174"/>
      <c r="B275" s="19">
        <v>2019</v>
      </c>
      <c r="C275" s="19">
        <v>2020</v>
      </c>
      <c r="D275" s="19">
        <v>2021</v>
      </c>
      <c r="E275" s="19">
        <v>2022</v>
      </c>
    </row>
    <row r="276" spans="1:6" ht="15.75" thickBot="1" x14ac:dyDescent="0.3">
      <c r="A276" s="175"/>
      <c r="B276" s="20" t="s">
        <v>5</v>
      </c>
      <c r="C276" s="20" t="s">
        <v>6</v>
      </c>
      <c r="D276" s="20" t="s">
        <v>6</v>
      </c>
      <c r="E276" s="20" t="s">
        <v>6</v>
      </c>
    </row>
    <row r="277" spans="1:6" ht="15.75" thickBot="1" x14ac:dyDescent="0.3">
      <c r="A277" s="1" t="s">
        <v>49</v>
      </c>
      <c r="B277" s="9">
        <f>B278+B279+B280+B281</f>
        <v>0</v>
      </c>
      <c r="C277" s="9">
        <f t="shared" ref="C277:E277" si="43">C278+C279+C280+C281</f>
        <v>0</v>
      </c>
      <c r="D277" s="9">
        <f t="shared" si="43"/>
        <v>0</v>
      </c>
      <c r="E277" s="9">
        <f t="shared" si="43"/>
        <v>0</v>
      </c>
    </row>
    <row r="278" spans="1:6" ht="15.75" thickBot="1" x14ac:dyDescent="0.3">
      <c r="A278" s="11" t="s">
        <v>60</v>
      </c>
      <c r="B278" s="9"/>
      <c r="C278" s="9"/>
      <c r="D278" s="9"/>
      <c r="E278" s="9"/>
    </row>
    <row r="279" spans="1:6" ht="15.75" thickBot="1" x14ac:dyDescent="0.3">
      <c r="A279" s="11" t="s">
        <v>66</v>
      </c>
      <c r="B279" s="9"/>
      <c r="C279" s="9"/>
      <c r="D279" s="9"/>
      <c r="E279" s="9"/>
    </row>
    <row r="280" spans="1:6" ht="15.75" thickBot="1" x14ac:dyDescent="0.3">
      <c r="A280" s="11" t="s">
        <v>67</v>
      </c>
      <c r="B280" s="9"/>
      <c r="C280" s="9"/>
      <c r="D280" s="9"/>
      <c r="E280" s="9"/>
    </row>
    <row r="281" spans="1:6" ht="15.75" thickBot="1" x14ac:dyDescent="0.3">
      <c r="A281" s="11" t="s">
        <v>68</v>
      </c>
      <c r="B281" s="9"/>
      <c r="C281" s="9"/>
      <c r="D281" s="9"/>
      <c r="E281" s="9"/>
    </row>
    <row r="282" spans="1:6" ht="15.75" thickBot="1" x14ac:dyDescent="0.3">
      <c r="A282" s="1" t="s">
        <v>50</v>
      </c>
      <c r="B282" s="12">
        <f>B283+B284+B285+B286</f>
        <v>10000</v>
      </c>
      <c r="C282" s="12">
        <f t="shared" ref="C282:E282" si="44">C283+C284+C285+C286</f>
        <v>10000</v>
      </c>
      <c r="D282" s="12">
        <f t="shared" si="44"/>
        <v>50000</v>
      </c>
      <c r="E282" s="12">
        <f t="shared" si="44"/>
        <v>0</v>
      </c>
    </row>
    <row r="283" spans="1:6" ht="15.75" thickBot="1" x14ac:dyDescent="0.3">
      <c r="A283" s="11" t="s">
        <v>60</v>
      </c>
      <c r="B283" s="12"/>
      <c r="C283" s="9"/>
      <c r="D283" s="9"/>
      <c r="E283" s="9"/>
    </row>
    <row r="284" spans="1:6" ht="15.75" thickBot="1" x14ac:dyDescent="0.3">
      <c r="A284" s="11" t="s">
        <v>66</v>
      </c>
      <c r="B284" s="12">
        <v>10000</v>
      </c>
      <c r="C284" s="53">
        <v>10000</v>
      </c>
      <c r="D284" s="9">
        <v>50000</v>
      </c>
      <c r="E284" s="9"/>
    </row>
    <row r="285" spans="1:6" ht="15.75" thickBot="1" x14ac:dyDescent="0.3">
      <c r="A285" s="11" t="s">
        <v>67</v>
      </c>
      <c r="B285" s="12"/>
      <c r="C285" s="9"/>
      <c r="D285" s="9"/>
      <c r="E285" s="9"/>
      <c r="F285" s="81"/>
    </row>
    <row r="286" spans="1:6" ht="15.75" thickBot="1" x14ac:dyDescent="0.3">
      <c r="A286" s="11" t="s">
        <v>68</v>
      </c>
      <c r="B286" s="12"/>
      <c r="C286" s="9"/>
      <c r="D286" s="9"/>
      <c r="E286" s="9"/>
    </row>
    <row r="287" spans="1:6" ht="15.75" thickBot="1" x14ac:dyDescent="0.3">
      <c r="A287" s="56" t="s">
        <v>34</v>
      </c>
      <c r="B287" s="12">
        <f>B277+B282</f>
        <v>10000</v>
      </c>
      <c r="C287" s="12">
        <f t="shared" ref="C287:E287" si="45">C277+C282</f>
        <v>10000</v>
      </c>
      <c r="D287" s="12">
        <f t="shared" si="45"/>
        <v>50000</v>
      </c>
      <c r="E287" s="12">
        <f t="shared" si="45"/>
        <v>0</v>
      </c>
    </row>
    <row r="288" spans="1:6" ht="34.5" thickBot="1" x14ac:dyDescent="0.3">
      <c r="A288" s="21" t="s">
        <v>69</v>
      </c>
      <c r="B288" s="21" t="s">
        <v>132</v>
      </c>
      <c r="C288" s="54" t="s">
        <v>65</v>
      </c>
      <c r="D288" s="179" t="s">
        <v>133</v>
      </c>
      <c r="E288" s="167"/>
    </row>
    <row r="289" spans="1:5" ht="23.25" customHeight="1" thickBot="1" x14ac:dyDescent="0.3">
      <c r="A289" s="4" t="s">
        <v>9</v>
      </c>
      <c r="B289" s="168" t="s">
        <v>134</v>
      </c>
      <c r="C289" s="169"/>
      <c r="D289" s="169"/>
      <c r="E289" s="170"/>
    </row>
    <row r="290" spans="1:5" ht="15.75" thickBot="1" x14ac:dyDescent="0.3">
      <c r="A290" s="4" t="s">
        <v>14</v>
      </c>
      <c r="B290" s="171" t="s">
        <v>131</v>
      </c>
      <c r="C290" s="172"/>
      <c r="D290" s="172"/>
      <c r="E290" s="173"/>
    </row>
    <row r="291" spans="1:5" x14ac:dyDescent="0.25">
      <c r="A291" s="174"/>
      <c r="B291" s="19">
        <v>2019</v>
      </c>
      <c r="C291" s="19">
        <v>2020</v>
      </c>
      <c r="D291" s="19">
        <v>2021</v>
      </c>
      <c r="E291" s="19">
        <v>2022</v>
      </c>
    </row>
    <row r="292" spans="1:5" ht="15.75" thickBot="1" x14ac:dyDescent="0.3">
      <c r="A292" s="175"/>
      <c r="B292" s="20" t="s">
        <v>5</v>
      </c>
      <c r="C292" s="20" t="s">
        <v>6</v>
      </c>
      <c r="D292" s="20" t="s">
        <v>6</v>
      </c>
      <c r="E292" s="20" t="s">
        <v>6</v>
      </c>
    </row>
    <row r="293" spans="1:5" ht="15.75" thickBot="1" x14ac:dyDescent="0.3">
      <c r="A293" s="4" t="s">
        <v>8</v>
      </c>
      <c r="B293" s="6">
        <v>2</v>
      </c>
      <c r="C293" s="6">
        <v>3</v>
      </c>
      <c r="D293" s="6">
        <v>4</v>
      </c>
      <c r="E293" s="6"/>
    </row>
    <row r="294" spans="1:5" ht="15.75" thickBot="1" x14ac:dyDescent="0.3">
      <c r="A294" s="4" t="s">
        <v>15</v>
      </c>
      <c r="B294" s="6">
        <f>B312</f>
        <v>1000</v>
      </c>
      <c r="C294" s="6">
        <f t="shared" ref="C294:D294" si="46">C312</f>
        <v>4000</v>
      </c>
      <c r="D294" s="6">
        <f t="shared" si="46"/>
        <v>5000</v>
      </c>
      <c r="E294" s="6"/>
    </row>
    <row r="295" spans="1:5" ht="15.75" thickBot="1" x14ac:dyDescent="0.3">
      <c r="A295" s="4" t="s">
        <v>23</v>
      </c>
      <c r="B295" s="6">
        <f>B294/B293</f>
        <v>500</v>
      </c>
      <c r="C295" s="6">
        <f t="shared" ref="C295:E295" si="47">C294/C293</f>
        <v>1333.3333333333333</v>
      </c>
      <c r="D295" s="6">
        <f t="shared" si="47"/>
        <v>1250</v>
      </c>
      <c r="E295" s="6" t="e">
        <f t="shared" si="47"/>
        <v>#DIV/0!</v>
      </c>
    </row>
    <row r="296" spans="1:5" ht="15.75" thickBot="1" x14ac:dyDescent="0.3">
      <c r="A296" s="4" t="s">
        <v>16</v>
      </c>
      <c r="B296" s="118" t="s">
        <v>22</v>
      </c>
      <c r="C296" s="8">
        <f>C293/B293-1</f>
        <v>0.5</v>
      </c>
      <c r="D296" s="8">
        <f t="shared" ref="D296:E298" si="48">D293/C293-1</f>
        <v>0.33333333333333326</v>
      </c>
      <c r="E296" s="8">
        <f t="shared" si="48"/>
        <v>-1</v>
      </c>
    </row>
    <row r="297" spans="1:5" ht="15.75" thickBot="1" x14ac:dyDescent="0.3">
      <c r="A297" s="4" t="s">
        <v>17</v>
      </c>
      <c r="B297" s="118" t="s">
        <v>22</v>
      </c>
      <c r="C297" s="8">
        <f>C294/B294-1</f>
        <v>3</v>
      </c>
      <c r="D297" s="8">
        <f t="shared" si="48"/>
        <v>0.25</v>
      </c>
      <c r="E297" s="8">
        <f t="shared" si="48"/>
        <v>-1</v>
      </c>
    </row>
    <row r="298" spans="1:5" ht="15.75" thickBot="1" x14ac:dyDescent="0.3">
      <c r="A298" s="4" t="s">
        <v>18</v>
      </c>
      <c r="B298" s="118" t="s">
        <v>22</v>
      </c>
      <c r="C298" s="8">
        <f>C295/B295-1</f>
        <v>1.6666666666666665</v>
      </c>
      <c r="D298" s="8">
        <f t="shared" si="48"/>
        <v>-6.25E-2</v>
      </c>
      <c r="E298" s="8" t="e">
        <f t="shared" si="48"/>
        <v>#DIV/0!</v>
      </c>
    </row>
    <row r="299" spans="1:5" ht="15.75" customHeight="1" thickBot="1" x14ac:dyDescent="0.3">
      <c r="A299" s="176" t="s">
        <v>71</v>
      </c>
      <c r="B299" s="177"/>
      <c r="C299" s="177"/>
      <c r="D299" s="177"/>
      <c r="E299" s="178"/>
    </row>
    <row r="300" spans="1:5" x14ac:dyDescent="0.25">
      <c r="A300" s="174"/>
      <c r="B300" s="19">
        <v>2019</v>
      </c>
      <c r="C300" s="19">
        <v>2020</v>
      </c>
      <c r="D300" s="19">
        <v>2021</v>
      </c>
      <c r="E300" s="19">
        <v>2022</v>
      </c>
    </row>
    <row r="301" spans="1:5" ht="15.75" thickBot="1" x14ac:dyDescent="0.3">
      <c r="A301" s="175"/>
      <c r="B301" s="20" t="s">
        <v>5</v>
      </c>
      <c r="C301" s="20" t="s">
        <v>6</v>
      </c>
      <c r="D301" s="20" t="s">
        <v>6</v>
      </c>
      <c r="E301" s="20" t="s">
        <v>6</v>
      </c>
    </row>
    <row r="302" spans="1:5" ht="15.75" thickBot="1" x14ac:dyDescent="0.3">
      <c r="A302" s="1" t="s">
        <v>49</v>
      </c>
      <c r="B302" s="9">
        <f>B303+B304+B305+B306</f>
        <v>0</v>
      </c>
      <c r="C302" s="9">
        <f t="shared" ref="C302:E302" si="49">C303+C304+C305+C306</f>
        <v>0</v>
      </c>
      <c r="D302" s="9">
        <f t="shared" si="49"/>
        <v>0</v>
      </c>
      <c r="E302" s="9">
        <f t="shared" si="49"/>
        <v>0</v>
      </c>
    </row>
    <row r="303" spans="1:5" ht="15.75" thickBot="1" x14ac:dyDescent="0.3">
      <c r="A303" s="11" t="s">
        <v>60</v>
      </c>
      <c r="B303" s="9"/>
      <c r="C303" s="9"/>
      <c r="D303" s="9"/>
      <c r="E303" s="9"/>
    </row>
    <row r="304" spans="1:5" ht="15.75" thickBot="1" x14ac:dyDescent="0.3">
      <c r="A304" s="11" t="s">
        <v>66</v>
      </c>
      <c r="B304" s="9"/>
      <c r="C304" s="9"/>
      <c r="D304" s="9"/>
      <c r="E304" s="9"/>
    </row>
    <row r="305" spans="1:5" ht="15.75" thickBot="1" x14ac:dyDescent="0.3">
      <c r="A305" s="11" t="s">
        <v>67</v>
      </c>
      <c r="B305" s="9"/>
      <c r="C305" s="9"/>
      <c r="D305" s="9"/>
      <c r="E305" s="9"/>
    </row>
    <row r="306" spans="1:5" ht="15.75" thickBot="1" x14ac:dyDescent="0.3">
      <c r="A306" s="11" t="s">
        <v>68</v>
      </c>
      <c r="B306" s="9"/>
      <c r="C306" s="9"/>
      <c r="D306" s="9"/>
      <c r="E306" s="9"/>
    </row>
    <row r="307" spans="1:5" ht="15.75" thickBot="1" x14ac:dyDescent="0.3">
      <c r="A307" s="1" t="s">
        <v>50</v>
      </c>
      <c r="B307" s="12">
        <f>B308+B309+B310+B311</f>
        <v>1000</v>
      </c>
      <c r="C307" s="12">
        <f t="shared" ref="C307:E307" si="50">C308+C309+C310+C311</f>
        <v>4000</v>
      </c>
      <c r="D307" s="12">
        <f t="shared" si="50"/>
        <v>5000</v>
      </c>
      <c r="E307" s="12">
        <f t="shared" si="50"/>
        <v>0</v>
      </c>
    </row>
    <row r="308" spans="1:5" ht="15.75" thickBot="1" x14ac:dyDescent="0.3">
      <c r="A308" s="11" t="s">
        <v>60</v>
      </c>
      <c r="B308" s="12"/>
      <c r="C308" s="9"/>
      <c r="D308" s="9"/>
      <c r="E308" s="9"/>
    </row>
    <row r="309" spans="1:5" ht="15.75" thickBot="1" x14ac:dyDescent="0.3">
      <c r="A309" s="11" t="s">
        <v>66</v>
      </c>
      <c r="B309" s="12"/>
      <c r="C309" s="9"/>
      <c r="D309" s="9"/>
      <c r="E309" s="9"/>
    </row>
    <row r="310" spans="1:5" ht="15.75" thickBot="1" x14ac:dyDescent="0.3">
      <c r="A310" s="11" t="s">
        <v>67</v>
      </c>
      <c r="B310" s="12"/>
      <c r="C310" s="9"/>
      <c r="D310" s="9"/>
      <c r="E310" s="9"/>
    </row>
    <row r="311" spans="1:5" ht="15.75" thickBot="1" x14ac:dyDescent="0.3">
      <c r="A311" s="11" t="s">
        <v>68</v>
      </c>
      <c r="B311" s="6">
        <v>1000</v>
      </c>
      <c r="C311" s="6">
        <v>4000</v>
      </c>
      <c r="D311" s="6">
        <v>5000</v>
      </c>
      <c r="E311" s="6"/>
    </row>
    <row r="312" spans="1:5" ht="15.75" thickBot="1" x14ac:dyDescent="0.3">
      <c r="A312" s="56" t="s">
        <v>72</v>
      </c>
      <c r="B312" s="12">
        <f>B302+B307</f>
        <v>1000</v>
      </c>
      <c r="C312" s="12">
        <f t="shared" ref="C312:E312" si="51">C302+C307</f>
        <v>4000</v>
      </c>
      <c r="D312" s="12">
        <f t="shared" si="51"/>
        <v>5000</v>
      </c>
      <c r="E312" s="12">
        <f t="shared" si="51"/>
        <v>0</v>
      </c>
    </row>
    <row r="313" spans="1:5" ht="15.75" thickBot="1" x14ac:dyDescent="0.3">
      <c r="A313" s="80" t="s">
        <v>54</v>
      </c>
      <c r="B313" s="242" t="s">
        <v>135</v>
      </c>
      <c r="C313" s="243"/>
      <c r="D313" s="244"/>
      <c r="E313" s="245"/>
    </row>
    <row r="314" spans="1:5" ht="34.5" thickBot="1" x14ac:dyDescent="0.3">
      <c r="A314" s="21" t="s">
        <v>75</v>
      </c>
      <c r="B314" s="57" t="s">
        <v>136</v>
      </c>
      <c r="C314" s="58" t="s">
        <v>65</v>
      </c>
      <c r="D314" s="59" t="s">
        <v>137</v>
      </c>
      <c r="E314" s="60"/>
    </row>
    <row r="315" spans="1:5" ht="23.25" customHeight="1" thickBot="1" x14ac:dyDescent="0.3">
      <c r="A315" s="4" t="s">
        <v>9</v>
      </c>
      <c r="B315" s="168" t="s">
        <v>138</v>
      </c>
      <c r="C315" s="169"/>
      <c r="D315" s="169"/>
      <c r="E315" s="170"/>
    </row>
    <row r="316" spans="1:5" ht="15.75" thickBot="1" x14ac:dyDescent="0.3">
      <c r="A316" s="4" t="s">
        <v>14</v>
      </c>
      <c r="B316" s="171" t="s">
        <v>139</v>
      </c>
      <c r="C316" s="172"/>
      <c r="D316" s="172"/>
      <c r="E316" s="173"/>
    </row>
    <row r="317" spans="1:5" x14ac:dyDescent="0.25">
      <c r="A317" s="174"/>
      <c r="B317" s="19">
        <v>2019</v>
      </c>
      <c r="C317" s="19">
        <v>2020</v>
      </c>
      <c r="D317" s="19">
        <v>2021</v>
      </c>
      <c r="E317" s="19">
        <v>2022</v>
      </c>
    </row>
    <row r="318" spans="1:5" ht="15.75" thickBot="1" x14ac:dyDescent="0.3">
      <c r="A318" s="175"/>
      <c r="B318" s="20" t="s">
        <v>5</v>
      </c>
      <c r="C318" s="20" t="s">
        <v>6</v>
      </c>
      <c r="D318" s="20" t="s">
        <v>6</v>
      </c>
      <c r="E318" s="20" t="s">
        <v>6</v>
      </c>
    </row>
    <row r="319" spans="1:5" ht="15.75" thickBot="1" x14ac:dyDescent="0.3">
      <c r="A319" s="4" t="s">
        <v>8</v>
      </c>
      <c r="B319" s="118">
        <v>8</v>
      </c>
      <c r="C319" s="118">
        <v>0</v>
      </c>
      <c r="D319" s="118">
        <v>0</v>
      </c>
      <c r="E319" s="118">
        <v>0</v>
      </c>
    </row>
    <row r="320" spans="1:5" ht="15.75" thickBot="1" x14ac:dyDescent="0.3">
      <c r="A320" s="4" t="s">
        <v>15</v>
      </c>
      <c r="B320" s="6">
        <f>B338</f>
        <v>7000</v>
      </c>
      <c r="C320" s="6">
        <v>0</v>
      </c>
      <c r="D320" s="6">
        <f t="shared" ref="D320:E320" si="52">D338</f>
        <v>0</v>
      </c>
      <c r="E320" s="6">
        <f t="shared" si="52"/>
        <v>0</v>
      </c>
    </row>
    <row r="321" spans="1:5" ht="15.75" thickBot="1" x14ac:dyDescent="0.3">
      <c r="A321" s="4" t="s">
        <v>23</v>
      </c>
      <c r="B321" s="6">
        <f>B320/B319</f>
        <v>875</v>
      </c>
      <c r="C321" s="6" t="e">
        <f t="shared" ref="C321:E321" si="53">C320/C319</f>
        <v>#DIV/0!</v>
      </c>
      <c r="D321" s="6" t="e">
        <f t="shared" si="53"/>
        <v>#DIV/0!</v>
      </c>
      <c r="E321" s="6" t="e">
        <f t="shared" si="53"/>
        <v>#DIV/0!</v>
      </c>
    </row>
    <row r="322" spans="1:5" ht="15.75" thickBot="1" x14ac:dyDescent="0.3">
      <c r="A322" s="4" t="s">
        <v>16</v>
      </c>
      <c r="B322" s="118" t="s">
        <v>22</v>
      </c>
      <c r="C322" s="8">
        <f>C319/B319-1</f>
        <v>-1</v>
      </c>
      <c r="D322" s="8" t="e">
        <f t="shared" ref="D322:E324" si="54">D319/C319-1</f>
        <v>#DIV/0!</v>
      </c>
      <c r="E322" s="8" t="e">
        <f t="shared" si="54"/>
        <v>#DIV/0!</v>
      </c>
    </row>
    <row r="323" spans="1:5" ht="15.75" thickBot="1" x14ac:dyDescent="0.3">
      <c r="A323" s="4" t="s">
        <v>17</v>
      </c>
      <c r="B323" s="118" t="s">
        <v>22</v>
      </c>
      <c r="C323" s="8">
        <f>C320/B320-1</f>
        <v>-1</v>
      </c>
      <c r="D323" s="8" t="e">
        <f t="shared" si="54"/>
        <v>#DIV/0!</v>
      </c>
      <c r="E323" s="8" t="e">
        <f t="shared" si="54"/>
        <v>#DIV/0!</v>
      </c>
    </row>
    <row r="324" spans="1:5" ht="15.75" thickBot="1" x14ac:dyDescent="0.3">
      <c r="A324" s="4" t="s">
        <v>18</v>
      </c>
      <c r="B324" s="118" t="s">
        <v>22</v>
      </c>
      <c r="C324" s="8" t="e">
        <f>C321/B321-1</f>
        <v>#DIV/0!</v>
      </c>
      <c r="D324" s="8" t="e">
        <f t="shared" si="54"/>
        <v>#DIV/0!</v>
      </c>
      <c r="E324" s="8" t="e">
        <f t="shared" si="54"/>
        <v>#DIV/0!</v>
      </c>
    </row>
    <row r="325" spans="1:5" ht="15.75" customHeight="1" thickBot="1" x14ac:dyDescent="0.3">
      <c r="A325" s="176" t="s">
        <v>76</v>
      </c>
      <c r="B325" s="177"/>
      <c r="C325" s="177"/>
      <c r="D325" s="177"/>
      <c r="E325" s="178"/>
    </row>
    <row r="326" spans="1:5" x14ac:dyDescent="0.25">
      <c r="A326" s="174"/>
      <c r="B326" s="19">
        <v>2019</v>
      </c>
      <c r="C326" s="19">
        <v>2020</v>
      </c>
      <c r="D326" s="19">
        <v>2021</v>
      </c>
      <c r="E326" s="19">
        <v>2022</v>
      </c>
    </row>
    <row r="327" spans="1:5" ht="15.75" thickBot="1" x14ac:dyDescent="0.3">
      <c r="A327" s="175"/>
      <c r="B327" s="20" t="s">
        <v>5</v>
      </c>
      <c r="C327" s="20" t="s">
        <v>6</v>
      </c>
      <c r="D327" s="20" t="s">
        <v>6</v>
      </c>
      <c r="E327" s="20" t="s">
        <v>6</v>
      </c>
    </row>
    <row r="328" spans="1:5" ht="15.75" thickBot="1" x14ac:dyDescent="0.3">
      <c r="A328" s="1" t="s">
        <v>49</v>
      </c>
      <c r="B328" s="9">
        <f>B329+B330+B331+B332</f>
        <v>0</v>
      </c>
      <c r="C328" s="9">
        <f t="shared" ref="C328:E328" si="55">C329+C330+C331+C332</f>
        <v>0</v>
      </c>
      <c r="D328" s="9">
        <f t="shared" si="55"/>
        <v>0</v>
      </c>
      <c r="E328" s="9">
        <f t="shared" si="55"/>
        <v>0</v>
      </c>
    </row>
    <row r="329" spans="1:5" ht="15.75" thickBot="1" x14ac:dyDescent="0.3">
      <c r="A329" s="11" t="s">
        <v>60</v>
      </c>
      <c r="B329" s="9"/>
      <c r="C329" s="9"/>
      <c r="D329" s="9"/>
      <c r="E329" s="9"/>
    </row>
    <row r="330" spans="1:5" ht="15.75" thickBot="1" x14ac:dyDescent="0.3">
      <c r="A330" s="11" t="s">
        <v>66</v>
      </c>
      <c r="B330" s="9"/>
      <c r="C330" s="9"/>
      <c r="D330" s="9"/>
      <c r="E330" s="9"/>
    </row>
    <row r="331" spans="1:5" ht="15.75" thickBot="1" x14ac:dyDescent="0.3">
      <c r="A331" s="11" t="s">
        <v>67</v>
      </c>
      <c r="B331" s="9"/>
      <c r="C331" s="9"/>
      <c r="D331" s="9"/>
      <c r="E331" s="9"/>
    </row>
    <row r="332" spans="1:5" ht="15.75" thickBot="1" x14ac:dyDescent="0.3">
      <c r="A332" s="11" t="s">
        <v>68</v>
      </c>
      <c r="B332" s="9"/>
      <c r="C332" s="9"/>
      <c r="D332" s="9"/>
      <c r="E332" s="9"/>
    </row>
    <row r="333" spans="1:5" ht="15.75" thickBot="1" x14ac:dyDescent="0.3">
      <c r="A333" s="1" t="s">
        <v>50</v>
      </c>
      <c r="B333" s="12">
        <f>B334+B335+B336+B337</f>
        <v>7000</v>
      </c>
      <c r="C333" s="12">
        <f t="shared" ref="C333:E333" si="56">C334+C335+C336+C337</f>
        <v>0</v>
      </c>
      <c r="D333" s="12">
        <f t="shared" si="56"/>
        <v>0</v>
      </c>
      <c r="E333" s="12">
        <f t="shared" si="56"/>
        <v>0</v>
      </c>
    </row>
    <row r="334" spans="1:5" ht="15.75" thickBot="1" x14ac:dyDescent="0.3">
      <c r="A334" s="11" t="s">
        <v>60</v>
      </c>
      <c r="B334" s="12"/>
      <c r="C334" s="9"/>
      <c r="D334" s="9"/>
      <c r="E334" s="9"/>
    </row>
    <row r="335" spans="1:5" ht="15.75" thickBot="1" x14ac:dyDescent="0.3">
      <c r="A335" s="11" t="s">
        <v>66</v>
      </c>
      <c r="B335" s="12">
        <v>7000</v>
      </c>
      <c r="C335" s="9">
        <v>0</v>
      </c>
      <c r="D335" s="9"/>
      <c r="E335" s="9"/>
    </row>
    <row r="336" spans="1:5" ht="15.75" thickBot="1" x14ac:dyDescent="0.3">
      <c r="A336" s="11" t="s">
        <v>67</v>
      </c>
      <c r="B336" s="12"/>
      <c r="C336" s="9"/>
      <c r="D336" s="9"/>
      <c r="E336" s="9"/>
    </row>
    <row r="337" spans="1:5" ht="15.75" thickBot="1" x14ac:dyDescent="0.3">
      <c r="A337" s="11" t="s">
        <v>68</v>
      </c>
      <c r="B337" s="12"/>
      <c r="C337" s="9"/>
      <c r="D337" s="9"/>
      <c r="E337" s="9"/>
    </row>
    <row r="338" spans="1:5" ht="15.75" thickBot="1" x14ac:dyDescent="0.3">
      <c r="A338" s="22" t="s">
        <v>77</v>
      </c>
      <c r="B338" s="12">
        <f>B328+B333</f>
        <v>7000</v>
      </c>
      <c r="C338" s="12">
        <f>C328+C333</f>
        <v>0</v>
      </c>
      <c r="D338" s="12">
        <f>D328+D333</f>
        <v>0</v>
      </c>
      <c r="E338" s="12">
        <f>E328+E333</f>
        <v>0</v>
      </c>
    </row>
    <row r="339" spans="1:5" ht="34.5" thickBot="1" x14ac:dyDescent="0.3">
      <c r="A339" s="21" t="s">
        <v>69</v>
      </c>
      <c r="B339" s="82" t="s">
        <v>140</v>
      </c>
      <c r="C339" s="58" t="s">
        <v>65</v>
      </c>
      <c r="D339" s="59" t="s">
        <v>141</v>
      </c>
      <c r="E339" s="60"/>
    </row>
    <row r="340" spans="1:5" ht="23.25" customHeight="1" thickBot="1" x14ac:dyDescent="0.3">
      <c r="A340" s="4" t="s">
        <v>9</v>
      </c>
      <c r="B340" s="168" t="s">
        <v>142</v>
      </c>
      <c r="C340" s="169"/>
      <c r="D340" s="169"/>
      <c r="E340" s="170"/>
    </row>
    <row r="341" spans="1:5" ht="15.75" thickBot="1" x14ac:dyDescent="0.3">
      <c r="A341" s="4" t="s">
        <v>14</v>
      </c>
      <c r="B341" s="171" t="s">
        <v>139</v>
      </c>
      <c r="C341" s="172"/>
      <c r="D341" s="172"/>
      <c r="E341" s="173"/>
    </row>
    <row r="342" spans="1:5" x14ac:dyDescent="0.25">
      <c r="A342" s="174"/>
      <c r="B342" s="19">
        <v>2019</v>
      </c>
      <c r="C342" s="19">
        <v>2020</v>
      </c>
      <c r="D342" s="19">
        <v>2021</v>
      </c>
      <c r="E342" s="19">
        <v>2022</v>
      </c>
    </row>
    <row r="343" spans="1:5" ht="15.75" thickBot="1" x14ac:dyDescent="0.3">
      <c r="A343" s="175"/>
      <c r="B343" s="20" t="s">
        <v>5</v>
      </c>
      <c r="C343" s="20" t="s">
        <v>6</v>
      </c>
      <c r="D343" s="20" t="s">
        <v>6</v>
      </c>
      <c r="E343" s="20" t="s">
        <v>6</v>
      </c>
    </row>
    <row r="344" spans="1:5" ht="15.75" thickBot="1" x14ac:dyDescent="0.3">
      <c r="A344" s="4" t="s">
        <v>8</v>
      </c>
      <c r="B344" s="118">
        <v>8</v>
      </c>
      <c r="C344" s="118">
        <v>2</v>
      </c>
      <c r="D344" s="118">
        <v>0</v>
      </c>
      <c r="E344" s="118">
        <v>0</v>
      </c>
    </row>
    <row r="345" spans="1:5" ht="15.75" thickBot="1" x14ac:dyDescent="0.3">
      <c r="A345" s="4" t="s">
        <v>15</v>
      </c>
      <c r="B345" s="6">
        <f>B363</f>
        <v>4000</v>
      </c>
      <c r="C345" s="6">
        <f>C363</f>
        <v>1000</v>
      </c>
      <c r="D345" s="6">
        <f t="shared" ref="D345:E345" si="57">D363</f>
        <v>0</v>
      </c>
      <c r="E345" s="6">
        <f t="shared" si="57"/>
        <v>0</v>
      </c>
    </row>
    <row r="346" spans="1:5" ht="15.75" thickBot="1" x14ac:dyDescent="0.3">
      <c r="A346" s="4" t="s">
        <v>23</v>
      </c>
      <c r="B346" s="6">
        <f>B345/B344</f>
        <v>500</v>
      </c>
      <c r="C346" s="6">
        <f t="shared" ref="C346:E346" si="58">C345/C344</f>
        <v>500</v>
      </c>
      <c r="D346" s="6" t="e">
        <f t="shared" si="58"/>
        <v>#DIV/0!</v>
      </c>
      <c r="E346" s="6" t="e">
        <f t="shared" si="58"/>
        <v>#DIV/0!</v>
      </c>
    </row>
    <row r="347" spans="1:5" ht="15.75" thickBot="1" x14ac:dyDescent="0.3">
      <c r="A347" s="4" t="s">
        <v>16</v>
      </c>
      <c r="B347" s="118" t="s">
        <v>22</v>
      </c>
      <c r="C347" s="8">
        <f>C344/B344-1</f>
        <v>-0.75</v>
      </c>
      <c r="D347" s="8">
        <f t="shared" ref="D347:E349" si="59">D344/C344-1</f>
        <v>-1</v>
      </c>
      <c r="E347" s="8" t="e">
        <f t="shared" si="59"/>
        <v>#DIV/0!</v>
      </c>
    </row>
    <row r="348" spans="1:5" ht="15.75" thickBot="1" x14ac:dyDescent="0.3">
      <c r="A348" s="4" t="s">
        <v>17</v>
      </c>
      <c r="B348" s="118" t="s">
        <v>22</v>
      </c>
      <c r="C348" s="8">
        <f>C345/B345-1</f>
        <v>-0.75</v>
      </c>
      <c r="D348" s="8">
        <f t="shared" si="59"/>
        <v>-1</v>
      </c>
      <c r="E348" s="8" t="e">
        <f t="shared" si="59"/>
        <v>#DIV/0!</v>
      </c>
    </row>
    <row r="349" spans="1:5" ht="15.75" thickBot="1" x14ac:dyDescent="0.3">
      <c r="A349" s="4" t="s">
        <v>18</v>
      </c>
      <c r="B349" s="118" t="s">
        <v>22</v>
      </c>
      <c r="C349" s="8">
        <f>C346/B346-1</f>
        <v>0</v>
      </c>
      <c r="D349" s="8" t="e">
        <f t="shared" si="59"/>
        <v>#DIV/0!</v>
      </c>
      <c r="E349" s="8" t="e">
        <f t="shared" si="59"/>
        <v>#DIV/0!</v>
      </c>
    </row>
    <row r="350" spans="1:5" ht="15.75" customHeight="1" thickBot="1" x14ac:dyDescent="0.3">
      <c r="A350" s="176" t="s">
        <v>40</v>
      </c>
      <c r="B350" s="177"/>
      <c r="C350" s="177"/>
      <c r="D350" s="177"/>
      <c r="E350" s="178"/>
    </row>
    <row r="351" spans="1:5" x14ac:dyDescent="0.25">
      <c r="A351" s="174"/>
      <c r="B351" s="19">
        <v>2018</v>
      </c>
      <c r="C351" s="19">
        <v>2019</v>
      </c>
      <c r="D351" s="19">
        <v>2020</v>
      </c>
      <c r="E351" s="19">
        <v>2021</v>
      </c>
    </row>
    <row r="352" spans="1:5" ht="15.75" thickBot="1" x14ac:dyDescent="0.3">
      <c r="A352" s="175"/>
      <c r="B352" s="20" t="s">
        <v>5</v>
      </c>
      <c r="C352" s="20" t="s">
        <v>6</v>
      </c>
      <c r="D352" s="20" t="s">
        <v>6</v>
      </c>
      <c r="E352" s="20" t="s">
        <v>6</v>
      </c>
    </row>
    <row r="353" spans="1:5" ht="15.75" thickBot="1" x14ac:dyDescent="0.3">
      <c r="A353" s="1" t="s">
        <v>49</v>
      </c>
      <c r="B353" s="9">
        <f>B354+B355+B356+B357</f>
        <v>0</v>
      </c>
      <c r="C353" s="9">
        <f t="shared" ref="C353:E353" si="60">C354+C355+C356+C357</f>
        <v>0</v>
      </c>
      <c r="D353" s="9">
        <f t="shared" si="60"/>
        <v>0</v>
      </c>
      <c r="E353" s="9">
        <f t="shared" si="60"/>
        <v>0</v>
      </c>
    </row>
    <row r="354" spans="1:5" ht="15.75" thickBot="1" x14ac:dyDescent="0.3">
      <c r="A354" s="11" t="s">
        <v>60</v>
      </c>
      <c r="B354" s="9"/>
      <c r="C354" s="9"/>
      <c r="D354" s="9"/>
      <c r="E354" s="9"/>
    </row>
    <row r="355" spans="1:5" ht="15.75" thickBot="1" x14ac:dyDescent="0.3">
      <c r="A355" s="11" t="s">
        <v>66</v>
      </c>
      <c r="B355" s="9"/>
      <c r="C355" s="9"/>
      <c r="D355" s="9"/>
      <c r="E355" s="9"/>
    </row>
    <row r="356" spans="1:5" ht="15.75" thickBot="1" x14ac:dyDescent="0.3">
      <c r="A356" s="11" t="s">
        <v>67</v>
      </c>
      <c r="B356" s="9"/>
      <c r="C356" s="9"/>
      <c r="D356" s="9"/>
      <c r="E356" s="9"/>
    </row>
    <row r="357" spans="1:5" ht="15.75" thickBot="1" x14ac:dyDescent="0.3">
      <c r="A357" s="11" t="s">
        <v>68</v>
      </c>
      <c r="B357" s="9"/>
      <c r="C357" s="9"/>
      <c r="D357" s="9"/>
      <c r="E357" s="9"/>
    </row>
    <row r="358" spans="1:5" ht="15.75" thickBot="1" x14ac:dyDescent="0.3">
      <c r="A358" s="1" t="s">
        <v>50</v>
      </c>
      <c r="B358" s="12">
        <f>B359+B360+B361+B362</f>
        <v>4000</v>
      </c>
      <c r="C358" s="12">
        <f t="shared" ref="C358:E358" si="61">C359+C360+C361+C362</f>
        <v>1000</v>
      </c>
      <c r="D358" s="12">
        <f t="shared" si="61"/>
        <v>0</v>
      </c>
      <c r="E358" s="12">
        <f t="shared" si="61"/>
        <v>0</v>
      </c>
    </row>
    <row r="359" spans="1:5" ht="15.75" thickBot="1" x14ac:dyDescent="0.3">
      <c r="A359" s="11" t="s">
        <v>60</v>
      </c>
      <c r="B359" s="12"/>
      <c r="C359" s="12"/>
      <c r="D359" s="12"/>
      <c r="E359" s="12"/>
    </row>
    <row r="360" spans="1:5" ht="15.75" thickBot="1" x14ac:dyDescent="0.3">
      <c r="A360" s="11" t="s">
        <v>66</v>
      </c>
      <c r="B360" s="12"/>
      <c r="C360" s="12"/>
      <c r="D360" s="12"/>
      <c r="E360" s="12"/>
    </row>
    <row r="361" spans="1:5" ht="15.75" thickBot="1" x14ac:dyDescent="0.3">
      <c r="A361" s="11" t="s">
        <v>67</v>
      </c>
      <c r="B361" s="6">
        <v>4000</v>
      </c>
      <c r="C361" s="51">
        <v>1000</v>
      </c>
      <c r="D361" s="12"/>
      <c r="E361" s="12"/>
    </row>
    <row r="362" spans="1:5" ht="15.75" thickBot="1" x14ac:dyDescent="0.3">
      <c r="A362" s="11" t="s">
        <v>68</v>
      </c>
      <c r="B362" s="12"/>
      <c r="C362" s="12"/>
      <c r="D362" s="12"/>
      <c r="E362" s="12"/>
    </row>
    <row r="363" spans="1:5" ht="15.75" thickBot="1" x14ac:dyDescent="0.3">
      <c r="A363" s="22" t="s">
        <v>37</v>
      </c>
      <c r="B363" s="12">
        <f>B353+B358</f>
        <v>4000</v>
      </c>
      <c r="C363" s="12">
        <f t="shared" ref="C363:E363" si="62">C353+C358</f>
        <v>1000</v>
      </c>
      <c r="D363" s="12">
        <f t="shared" si="62"/>
        <v>0</v>
      </c>
      <c r="E363" s="12">
        <f t="shared" si="62"/>
        <v>0</v>
      </c>
    </row>
    <row r="364" spans="1:5" ht="15.75" thickBot="1" x14ac:dyDescent="0.3">
      <c r="A364" s="80" t="s">
        <v>54</v>
      </c>
      <c r="B364" s="242" t="s">
        <v>143</v>
      </c>
      <c r="C364" s="243"/>
      <c r="D364" s="244"/>
      <c r="E364" s="245"/>
    </row>
    <row r="365" spans="1:5" ht="45.75" thickBot="1" x14ac:dyDescent="0.3">
      <c r="A365" s="21" t="s">
        <v>28</v>
      </c>
      <c r="B365" s="82" t="s">
        <v>144</v>
      </c>
      <c r="C365" s="58" t="s">
        <v>65</v>
      </c>
      <c r="D365" s="59" t="s">
        <v>145</v>
      </c>
      <c r="E365" s="60"/>
    </row>
    <row r="366" spans="1:5" ht="23.25" customHeight="1" thickBot="1" x14ac:dyDescent="0.3">
      <c r="A366" s="4" t="s">
        <v>9</v>
      </c>
      <c r="B366" s="168" t="s">
        <v>146</v>
      </c>
      <c r="C366" s="169"/>
      <c r="D366" s="169"/>
      <c r="E366" s="170"/>
    </row>
    <row r="367" spans="1:5" ht="15.75" thickBot="1" x14ac:dyDescent="0.3">
      <c r="A367" s="4" t="s">
        <v>14</v>
      </c>
      <c r="B367" s="171" t="s">
        <v>147</v>
      </c>
      <c r="C367" s="172"/>
      <c r="D367" s="172"/>
      <c r="E367" s="173"/>
    </row>
    <row r="368" spans="1:5" x14ac:dyDescent="0.25">
      <c r="A368" s="174"/>
      <c r="B368" s="19">
        <v>2019</v>
      </c>
      <c r="C368" s="19">
        <v>2020</v>
      </c>
      <c r="D368" s="19">
        <v>2021</v>
      </c>
      <c r="E368" s="19">
        <v>2022</v>
      </c>
    </row>
    <row r="369" spans="1:5" ht="15.75" thickBot="1" x14ac:dyDescent="0.3">
      <c r="A369" s="175"/>
      <c r="B369" s="20" t="s">
        <v>5</v>
      </c>
      <c r="C369" s="20" t="s">
        <v>6</v>
      </c>
      <c r="D369" s="20" t="s">
        <v>6</v>
      </c>
      <c r="E369" s="20" t="s">
        <v>6</v>
      </c>
    </row>
    <row r="370" spans="1:5" ht="15.75" thickBot="1" x14ac:dyDescent="0.3">
      <c r="A370" s="4" t="s">
        <v>8</v>
      </c>
      <c r="B370" s="118">
        <v>10</v>
      </c>
      <c r="C370" s="118">
        <v>20</v>
      </c>
      <c r="D370" s="118">
        <v>0</v>
      </c>
      <c r="E370" s="118">
        <v>0</v>
      </c>
    </row>
    <row r="371" spans="1:5" ht="15.75" thickBot="1" x14ac:dyDescent="0.3">
      <c r="A371" s="4" t="s">
        <v>15</v>
      </c>
      <c r="B371" s="6">
        <f>B389</f>
        <v>10000</v>
      </c>
      <c r="C371" s="6">
        <f>C389</f>
        <v>15841</v>
      </c>
      <c r="D371" s="6"/>
      <c r="E371" s="6">
        <f t="shared" ref="E371" si="63">E389</f>
        <v>0</v>
      </c>
    </row>
    <row r="372" spans="1:5" ht="15.75" thickBot="1" x14ac:dyDescent="0.3">
      <c r="A372" s="4" t="s">
        <v>23</v>
      </c>
      <c r="B372" s="6">
        <f>B371/B370</f>
        <v>1000</v>
      </c>
      <c r="C372" s="6">
        <f t="shared" ref="C372:E372" si="64">C371/C370</f>
        <v>792.05</v>
      </c>
      <c r="D372" s="6" t="e">
        <f t="shared" si="64"/>
        <v>#DIV/0!</v>
      </c>
      <c r="E372" s="6" t="e">
        <f t="shared" si="64"/>
        <v>#DIV/0!</v>
      </c>
    </row>
    <row r="373" spans="1:5" ht="15.75" thickBot="1" x14ac:dyDescent="0.3">
      <c r="A373" s="4" t="s">
        <v>16</v>
      </c>
      <c r="B373" s="118" t="s">
        <v>22</v>
      </c>
      <c r="C373" s="8">
        <f>C370/B370-1</f>
        <v>1</v>
      </c>
      <c r="D373" s="8">
        <f t="shared" ref="D373:E375" si="65">D370/C370-1</f>
        <v>-1</v>
      </c>
      <c r="E373" s="8" t="e">
        <f t="shared" si="65"/>
        <v>#DIV/0!</v>
      </c>
    </row>
    <row r="374" spans="1:5" ht="15.75" thickBot="1" x14ac:dyDescent="0.3">
      <c r="A374" s="4" t="s">
        <v>17</v>
      </c>
      <c r="B374" s="118" t="s">
        <v>22</v>
      </c>
      <c r="C374" s="8">
        <f>C371/B371-1</f>
        <v>0.58410000000000006</v>
      </c>
      <c r="D374" s="8">
        <f t="shared" si="65"/>
        <v>-1</v>
      </c>
      <c r="E374" s="8" t="e">
        <f t="shared" si="65"/>
        <v>#DIV/0!</v>
      </c>
    </row>
    <row r="375" spans="1:5" ht="15.75" thickBot="1" x14ac:dyDescent="0.3">
      <c r="A375" s="4" t="s">
        <v>18</v>
      </c>
      <c r="B375" s="118" t="s">
        <v>22</v>
      </c>
      <c r="C375" s="8">
        <f>C372/B372-1</f>
        <v>-0.20795000000000008</v>
      </c>
      <c r="D375" s="8" t="e">
        <f t="shared" si="65"/>
        <v>#DIV/0!</v>
      </c>
      <c r="E375" s="8" t="e">
        <f t="shared" si="65"/>
        <v>#DIV/0!</v>
      </c>
    </row>
    <row r="376" spans="1:5" ht="15.75" customHeight="1" thickBot="1" x14ac:dyDescent="0.3">
      <c r="A376" s="176" t="s">
        <v>40</v>
      </c>
      <c r="B376" s="177"/>
      <c r="C376" s="177"/>
      <c r="D376" s="177"/>
      <c r="E376" s="178"/>
    </row>
    <row r="377" spans="1:5" x14ac:dyDescent="0.25">
      <c r="A377" s="174"/>
      <c r="B377" s="19">
        <v>2018</v>
      </c>
      <c r="C377" s="19">
        <v>2019</v>
      </c>
      <c r="D377" s="19">
        <v>2020</v>
      </c>
      <c r="E377" s="19">
        <v>2021</v>
      </c>
    </row>
    <row r="378" spans="1:5" ht="15.75" thickBot="1" x14ac:dyDescent="0.3">
      <c r="A378" s="175"/>
      <c r="B378" s="20" t="s">
        <v>5</v>
      </c>
      <c r="C378" s="20" t="s">
        <v>6</v>
      </c>
      <c r="D378" s="20" t="s">
        <v>6</v>
      </c>
      <c r="E378" s="20" t="s">
        <v>6</v>
      </c>
    </row>
    <row r="379" spans="1:5" ht="15.75" thickBot="1" x14ac:dyDescent="0.3">
      <c r="A379" s="1" t="s">
        <v>49</v>
      </c>
      <c r="B379" s="9">
        <f>B380+B381+B382+B383</f>
        <v>0</v>
      </c>
      <c r="C379" s="9">
        <f t="shared" ref="C379:E379" si="66">C380+C381+C382+C383</f>
        <v>0</v>
      </c>
      <c r="D379" s="9">
        <f t="shared" si="66"/>
        <v>0</v>
      </c>
      <c r="E379" s="9">
        <f t="shared" si="66"/>
        <v>0</v>
      </c>
    </row>
    <row r="380" spans="1:5" ht="15.75" thickBot="1" x14ac:dyDescent="0.3">
      <c r="A380" s="11" t="s">
        <v>60</v>
      </c>
      <c r="B380" s="9"/>
      <c r="C380" s="9"/>
      <c r="D380" s="9"/>
      <c r="E380" s="9"/>
    </row>
    <row r="381" spans="1:5" ht="15.75" thickBot="1" x14ac:dyDescent="0.3">
      <c r="A381" s="11" t="s">
        <v>66</v>
      </c>
      <c r="B381" s="9"/>
      <c r="C381" s="9"/>
      <c r="D381" s="9"/>
      <c r="E381" s="9"/>
    </row>
    <row r="382" spans="1:5" ht="15.75" thickBot="1" x14ac:dyDescent="0.3">
      <c r="A382" s="11" t="s">
        <v>67</v>
      </c>
      <c r="B382" s="9"/>
      <c r="C382" s="9"/>
      <c r="D382" s="9"/>
      <c r="E382" s="9"/>
    </row>
    <row r="383" spans="1:5" ht="15.75" thickBot="1" x14ac:dyDescent="0.3">
      <c r="A383" s="11" t="s">
        <v>68</v>
      </c>
      <c r="B383" s="9"/>
      <c r="C383" s="9"/>
      <c r="D383" s="9"/>
      <c r="E383" s="9"/>
    </row>
    <row r="384" spans="1:5" ht="15.75" thickBot="1" x14ac:dyDescent="0.3">
      <c r="A384" s="1" t="s">
        <v>50</v>
      </c>
      <c r="B384" s="12">
        <f>B385+B386+B387+B388</f>
        <v>10000</v>
      </c>
      <c r="C384" s="12">
        <f t="shared" ref="C384:E384" si="67">C385+C386+C387+C388</f>
        <v>15841</v>
      </c>
      <c r="D384" s="12">
        <f t="shared" si="67"/>
        <v>0</v>
      </c>
      <c r="E384" s="12">
        <f t="shared" si="67"/>
        <v>0</v>
      </c>
    </row>
    <row r="385" spans="1:5" ht="15.75" thickBot="1" x14ac:dyDescent="0.3">
      <c r="A385" s="11" t="s">
        <v>60</v>
      </c>
      <c r="B385" s="12"/>
      <c r="C385" s="12"/>
      <c r="D385" s="12"/>
      <c r="E385" s="12"/>
    </row>
    <row r="386" spans="1:5" ht="15.75" thickBot="1" x14ac:dyDescent="0.3">
      <c r="A386" s="11" t="s">
        <v>66</v>
      </c>
      <c r="B386" s="6">
        <v>10000</v>
      </c>
      <c r="C386" s="51">
        <v>15841</v>
      </c>
      <c r="D386" s="6"/>
      <c r="E386" s="12"/>
    </row>
    <row r="387" spans="1:5" ht="15.75" thickBot="1" x14ac:dyDescent="0.3">
      <c r="A387" s="11" t="s">
        <v>67</v>
      </c>
      <c r="B387" s="6"/>
      <c r="C387" s="6"/>
      <c r="D387" s="12"/>
      <c r="E387" s="12"/>
    </row>
    <row r="388" spans="1:5" ht="15.75" thickBot="1" x14ac:dyDescent="0.3">
      <c r="A388" s="11" t="s">
        <v>68</v>
      </c>
      <c r="B388" s="12"/>
      <c r="C388" s="12"/>
      <c r="D388" s="12"/>
      <c r="E388" s="12"/>
    </row>
    <row r="389" spans="1:5" ht="15.75" thickBot="1" x14ac:dyDescent="0.3">
      <c r="A389" s="22" t="s">
        <v>37</v>
      </c>
      <c r="B389" s="12">
        <f>B379+B384</f>
        <v>10000</v>
      </c>
      <c r="C389" s="12">
        <f t="shared" ref="C389:E389" si="68">C379+C384</f>
        <v>15841</v>
      </c>
      <c r="D389" s="12">
        <f t="shared" si="68"/>
        <v>0</v>
      </c>
      <c r="E389" s="12">
        <f t="shared" si="68"/>
        <v>0</v>
      </c>
    </row>
    <row r="390" spans="1:5" ht="45.75" thickBot="1" x14ac:dyDescent="0.3">
      <c r="A390" s="21" t="s">
        <v>69</v>
      </c>
      <c r="B390" s="82" t="s">
        <v>148</v>
      </c>
      <c r="C390" s="58" t="s">
        <v>65</v>
      </c>
      <c r="D390" s="59" t="s">
        <v>149</v>
      </c>
      <c r="E390" s="60"/>
    </row>
    <row r="391" spans="1:5" ht="23.25" customHeight="1" thickBot="1" x14ac:dyDescent="0.3">
      <c r="A391" s="4" t="s">
        <v>9</v>
      </c>
      <c r="B391" s="168" t="s">
        <v>150</v>
      </c>
      <c r="C391" s="169"/>
      <c r="D391" s="169"/>
      <c r="E391" s="170"/>
    </row>
    <row r="392" spans="1:5" ht="15.75" thickBot="1" x14ac:dyDescent="0.3">
      <c r="A392" s="4" t="s">
        <v>14</v>
      </c>
      <c r="B392" s="171" t="s">
        <v>147</v>
      </c>
      <c r="C392" s="172"/>
      <c r="D392" s="172"/>
      <c r="E392" s="173"/>
    </row>
    <row r="393" spans="1:5" x14ac:dyDescent="0.25">
      <c r="A393" s="174"/>
      <c r="B393" s="19">
        <v>2019</v>
      </c>
      <c r="C393" s="19">
        <v>2020</v>
      </c>
      <c r="D393" s="19">
        <v>2021</v>
      </c>
      <c r="E393" s="19">
        <v>2022</v>
      </c>
    </row>
    <row r="394" spans="1:5" ht="15.75" thickBot="1" x14ac:dyDescent="0.3">
      <c r="A394" s="175"/>
      <c r="B394" s="20" t="s">
        <v>5</v>
      </c>
      <c r="C394" s="20" t="s">
        <v>6</v>
      </c>
      <c r="D394" s="20" t="s">
        <v>6</v>
      </c>
      <c r="E394" s="20" t="s">
        <v>6</v>
      </c>
    </row>
    <row r="395" spans="1:5" ht="15.75" thickBot="1" x14ac:dyDescent="0.3">
      <c r="A395" s="4" t="s">
        <v>8</v>
      </c>
      <c r="B395" s="118">
        <v>10</v>
      </c>
      <c r="C395" s="118"/>
      <c r="D395" s="118"/>
      <c r="E395" s="118">
        <v>0</v>
      </c>
    </row>
    <row r="396" spans="1:5" ht="15.75" thickBot="1" x14ac:dyDescent="0.3">
      <c r="A396" s="4" t="s">
        <v>15</v>
      </c>
      <c r="B396" s="6">
        <f>B414</f>
        <v>10000</v>
      </c>
      <c r="C396" s="6"/>
      <c r="D396" s="6">
        <v>0</v>
      </c>
      <c r="E396" s="6">
        <f t="shared" ref="E396" si="69">E414</f>
        <v>0</v>
      </c>
    </row>
    <row r="397" spans="1:5" ht="15.75" thickBot="1" x14ac:dyDescent="0.3">
      <c r="A397" s="4" t="s">
        <v>23</v>
      </c>
      <c r="B397" s="6">
        <f>B396/B395</f>
        <v>1000</v>
      </c>
      <c r="C397" s="6" t="e">
        <f t="shared" ref="C397:E397" si="70">C396/C395</f>
        <v>#DIV/0!</v>
      </c>
      <c r="D397" s="6" t="e">
        <f t="shared" si="70"/>
        <v>#DIV/0!</v>
      </c>
      <c r="E397" s="6" t="e">
        <f t="shared" si="70"/>
        <v>#DIV/0!</v>
      </c>
    </row>
    <row r="398" spans="1:5" ht="15.75" thickBot="1" x14ac:dyDescent="0.3">
      <c r="A398" s="4" t="s">
        <v>16</v>
      </c>
      <c r="B398" s="118" t="s">
        <v>22</v>
      </c>
      <c r="C398" s="8">
        <f>C395/B395-1</f>
        <v>-1</v>
      </c>
      <c r="D398" s="8" t="e">
        <f t="shared" ref="D398:E400" si="71">D395/C395-1</f>
        <v>#DIV/0!</v>
      </c>
      <c r="E398" s="8" t="e">
        <f t="shared" si="71"/>
        <v>#DIV/0!</v>
      </c>
    </row>
    <row r="399" spans="1:5" ht="15.75" thickBot="1" x14ac:dyDescent="0.3">
      <c r="A399" s="4" t="s">
        <v>17</v>
      </c>
      <c r="B399" s="118" t="s">
        <v>22</v>
      </c>
      <c r="C399" s="8">
        <f>C396/B396-1</f>
        <v>-1</v>
      </c>
      <c r="D399" s="8" t="e">
        <f t="shared" si="71"/>
        <v>#DIV/0!</v>
      </c>
      <c r="E399" s="8" t="e">
        <f t="shared" si="71"/>
        <v>#DIV/0!</v>
      </c>
    </row>
    <row r="400" spans="1:5" ht="15.75" thickBot="1" x14ac:dyDescent="0.3">
      <c r="A400" s="4" t="s">
        <v>18</v>
      </c>
      <c r="B400" s="118" t="s">
        <v>22</v>
      </c>
      <c r="C400" s="8" t="e">
        <f>C397/B397-1</f>
        <v>#DIV/0!</v>
      </c>
      <c r="D400" s="8" t="e">
        <f t="shared" si="71"/>
        <v>#DIV/0!</v>
      </c>
      <c r="E400" s="8" t="e">
        <f t="shared" si="71"/>
        <v>#DIV/0!</v>
      </c>
    </row>
    <row r="401" spans="1:5" ht="15.75" customHeight="1" thickBot="1" x14ac:dyDescent="0.3">
      <c r="A401" s="176" t="s">
        <v>40</v>
      </c>
      <c r="B401" s="177"/>
      <c r="C401" s="177"/>
      <c r="D401" s="177"/>
      <c r="E401" s="178"/>
    </row>
    <row r="402" spans="1:5" x14ac:dyDescent="0.25">
      <c r="A402" s="174"/>
      <c r="B402" s="19">
        <v>2019</v>
      </c>
      <c r="C402" s="19">
        <v>2020</v>
      </c>
      <c r="D402" s="19">
        <v>2021</v>
      </c>
      <c r="E402" s="19">
        <v>2022</v>
      </c>
    </row>
    <row r="403" spans="1:5" ht="15.75" thickBot="1" x14ac:dyDescent="0.3">
      <c r="A403" s="175"/>
      <c r="B403" s="20" t="s">
        <v>5</v>
      </c>
      <c r="C403" s="20" t="s">
        <v>6</v>
      </c>
      <c r="D403" s="20" t="s">
        <v>6</v>
      </c>
      <c r="E403" s="20" t="s">
        <v>6</v>
      </c>
    </row>
    <row r="404" spans="1:5" ht="15.75" thickBot="1" x14ac:dyDescent="0.3">
      <c r="A404" s="1" t="s">
        <v>49</v>
      </c>
      <c r="B404" s="9">
        <f>B405+B406+B407+B408</f>
        <v>0</v>
      </c>
      <c r="C404" s="9">
        <f t="shared" ref="C404:E404" si="72">C405+C406+C407+C408</f>
        <v>0</v>
      </c>
      <c r="D404" s="9">
        <f t="shared" si="72"/>
        <v>0</v>
      </c>
      <c r="E404" s="9">
        <f t="shared" si="72"/>
        <v>0</v>
      </c>
    </row>
    <row r="405" spans="1:5" ht="15.75" thickBot="1" x14ac:dyDescent="0.3">
      <c r="A405" s="11" t="s">
        <v>60</v>
      </c>
      <c r="B405" s="9"/>
      <c r="C405" s="9"/>
      <c r="D405" s="9"/>
      <c r="E405" s="9"/>
    </row>
    <row r="406" spans="1:5" ht="15.75" thickBot="1" x14ac:dyDescent="0.3">
      <c r="A406" s="11" t="s">
        <v>66</v>
      </c>
      <c r="B406" s="9"/>
      <c r="C406" s="9"/>
      <c r="D406" s="9"/>
      <c r="E406" s="9"/>
    </row>
    <row r="407" spans="1:5" ht="15.75" thickBot="1" x14ac:dyDescent="0.3">
      <c r="A407" s="11" t="s">
        <v>67</v>
      </c>
      <c r="B407" s="9"/>
      <c r="C407" s="9"/>
      <c r="D407" s="9"/>
      <c r="E407" s="9"/>
    </row>
    <row r="408" spans="1:5" ht="15.75" thickBot="1" x14ac:dyDescent="0.3">
      <c r="A408" s="11" t="s">
        <v>68</v>
      </c>
      <c r="B408" s="9"/>
      <c r="C408" s="9"/>
      <c r="D408" s="9"/>
      <c r="E408" s="9"/>
    </row>
    <row r="409" spans="1:5" ht="15.75" thickBot="1" x14ac:dyDescent="0.3">
      <c r="A409" s="1" t="s">
        <v>50</v>
      </c>
      <c r="B409" s="12">
        <f>B410+B411+B412+B413</f>
        <v>10000</v>
      </c>
      <c r="C409" s="12">
        <f t="shared" ref="C409:E409" si="73">C410+C411+C412+C413</f>
        <v>0</v>
      </c>
      <c r="D409" s="12">
        <f t="shared" si="73"/>
        <v>0</v>
      </c>
      <c r="E409" s="12">
        <f t="shared" si="73"/>
        <v>0</v>
      </c>
    </row>
    <row r="410" spans="1:5" ht="15.75" thickBot="1" x14ac:dyDescent="0.3">
      <c r="A410" s="11" t="s">
        <v>60</v>
      </c>
      <c r="B410" s="12"/>
      <c r="C410" s="12"/>
      <c r="D410" s="12"/>
      <c r="E410" s="12"/>
    </row>
    <row r="411" spans="1:5" ht="15.75" thickBot="1" x14ac:dyDescent="0.3">
      <c r="A411" s="11" t="s">
        <v>66</v>
      </c>
      <c r="B411" s="6"/>
      <c r="C411" s="6"/>
      <c r="D411" s="6"/>
      <c r="E411" s="12"/>
    </row>
    <row r="412" spans="1:5" ht="15.75" thickBot="1" x14ac:dyDescent="0.3">
      <c r="A412" s="11" t="s">
        <v>67</v>
      </c>
      <c r="B412" s="6">
        <v>10000</v>
      </c>
      <c r="C412" s="6"/>
      <c r="D412" s="12"/>
      <c r="E412" s="12"/>
    </row>
    <row r="413" spans="1:5" ht="15.75" thickBot="1" x14ac:dyDescent="0.3">
      <c r="A413" s="11" t="s">
        <v>68</v>
      </c>
      <c r="B413" s="12"/>
      <c r="C413" s="12"/>
      <c r="D413" s="12"/>
      <c r="E413" s="12"/>
    </row>
    <row r="414" spans="1:5" ht="15.75" thickBot="1" x14ac:dyDescent="0.3">
      <c r="A414" s="22" t="s">
        <v>37</v>
      </c>
      <c r="B414" s="12">
        <f>B404+B409</f>
        <v>10000</v>
      </c>
      <c r="C414" s="12">
        <f t="shared" ref="C414:E414" si="74">C404+C409</f>
        <v>0</v>
      </c>
      <c r="D414" s="12">
        <f t="shared" si="74"/>
        <v>0</v>
      </c>
      <c r="E414" s="12">
        <f t="shared" si="74"/>
        <v>0</v>
      </c>
    </row>
    <row r="415" spans="1:5" ht="45.75" thickBot="1" x14ac:dyDescent="0.3">
      <c r="A415" s="21" t="s">
        <v>151</v>
      </c>
      <c r="B415" s="82" t="s">
        <v>152</v>
      </c>
      <c r="C415" s="58" t="s">
        <v>65</v>
      </c>
      <c r="D415" s="59" t="s">
        <v>153</v>
      </c>
      <c r="E415" s="60"/>
    </row>
    <row r="416" spans="1:5" ht="23.25" customHeight="1" thickBot="1" x14ac:dyDescent="0.3">
      <c r="A416" s="4" t="s">
        <v>9</v>
      </c>
      <c r="B416" s="168" t="s">
        <v>154</v>
      </c>
      <c r="C416" s="169"/>
      <c r="D416" s="169"/>
      <c r="E416" s="170"/>
    </row>
    <row r="417" spans="1:5" ht="15.75" thickBot="1" x14ac:dyDescent="0.3">
      <c r="A417" s="4" t="s">
        <v>14</v>
      </c>
      <c r="B417" s="171" t="s">
        <v>147</v>
      </c>
      <c r="C417" s="172"/>
      <c r="D417" s="172"/>
      <c r="E417" s="173"/>
    </row>
    <row r="418" spans="1:5" x14ac:dyDescent="0.25">
      <c r="A418" s="174"/>
      <c r="B418" s="19">
        <v>2019</v>
      </c>
      <c r="C418" s="19">
        <v>2020</v>
      </c>
      <c r="D418" s="19">
        <v>2021</v>
      </c>
      <c r="E418" s="19">
        <v>2022</v>
      </c>
    </row>
    <row r="419" spans="1:5" ht="15.75" thickBot="1" x14ac:dyDescent="0.3">
      <c r="A419" s="175"/>
      <c r="B419" s="20" t="s">
        <v>5</v>
      </c>
      <c r="C419" s="20" t="s">
        <v>6</v>
      </c>
      <c r="D419" s="20" t="s">
        <v>6</v>
      </c>
      <c r="E419" s="20" t="s">
        <v>6</v>
      </c>
    </row>
    <row r="420" spans="1:5" ht="15.75" thickBot="1" x14ac:dyDescent="0.3">
      <c r="A420" s="4" t="s">
        <v>8</v>
      </c>
      <c r="B420" s="118">
        <v>10</v>
      </c>
      <c r="C420" s="118">
        <v>1</v>
      </c>
      <c r="D420" s="118"/>
      <c r="E420" s="118">
        <v>0</v>
      </c>
    </row>
    <row r="421" spans="1:5" ht="15.75" thickBot="1" x14ac:dyDescent="0.3">
      <c r="A421" s="4" t="s">
        <v>15</v>
      </c>
      <c r="B421" s="6">
        <f>B439</f>
        <v>7000</v>
      </c>
      <c r="C421" s="6">
        <f>C439</f>
        <v>1000</v>
      </c>
      <c r="D421" s="6"/>
      <c r="E421" s="6">
        <f t="shared" ref="E421" si="75">E439</f>
        <v>0</v>
      </c>
    </row>
    <row r="422" spans="1:5" ht="15.75" thickBot="1" x14ac:dyDescent="0.3">
      <c r="A422" s="4" t="s">
        <v>23</v>
      </c>
      <c r="B422" s="6">
        <f>B421/B420</f>
        <v>700</v>
      </c>
      <c r="C422" s="6">
        <f t="shared" ref="C422:E422" si="76">C421/C420</f>
        <v>1000</v>
      </c>
      <c r="D422" s="6" t="e">
        <f t="shared" si="76"/>
        <v>#DIV/0!</v>
      </c>
      <c r="E422" s="6" t="e">
        <f t="shared" si="76"/>
        <v>#DIV/0!</v>
      </c>
    </row>
    <row r="423" spans="1:5" ht="15.75" thickBot="1" x14ac:dyDescent="0.3">
      <c r="A423" s="4" t="s">
        <v>16</v>
      </c>
      <c r="B423" s="118" t="s">
        <v>22</v>
      </c>
      <c r="C423" s="8">
        <f>C420/B420-1</f>
        <v>-0.9</v>
      </c>
      <c r="D423" s="8">
        <f t="shared" ref="D423:E425" si="77">D420/C420-1</f>
        <v>-1</v>
      </c>
      <c r="E423" s="8" t="e">
        <f t="shared" si="77"/>
        <v>#DIV/0!</v>
      </c>
    </row>
    <row r="424" spans="1:5" ht="15.75" thickBot="1" x14ac:dyDescent="0.3">
      <c r="A424" s="4" t="s">
        <v>17</v>
      </c>
      <c r="B424" s="118" t="s">
        <v>22</v>
      </c>
      <c r="C424" s="8">
        <f>C421/B421-1</f>
        <v>-0.85714285714285721</v>
      </c>
      <c r="D424" s="8">
        <f t="shared" si="77"/>
        <v>-1</v>
      </c>
      <c r="E424" s="8" t="e">
        <f t="shared" si="77"/>
        <v>#DIV/0!</v>
      </c>
    </row>
    <row r="425" spans="1:5" ht="15.75" thickBot="1" x14ac:dyDescent="0.3">
      <c r="A425" s="4" t="s">
        <v>18</v>
      </c>
      <c r="B425" s="118" t="s">
        <v>22</v>
      </c>
      <c r="C425" s="8">
        <f>C422/B422-1</f>
        <v>0.4285714285714286</v>
      </c>
      <c r="D425" s="8" t="e">
        <f t="shared" si="77"/>
        <v>#DIV/0!</v>
      </c>
      <c r="E425" s="8" t="e">
        <f t="shared" si="77"/>
        <v>#DIV/0!</v>
      </c>
    </row>
    <row r="426" spans="1:5" ht="15.75" customHeight="1" thickBot="1" x14ac:dyDescent="0.3">
      <c r="A426" s="176" t="s">
        <v>40</v>
      </c>
      <c r="B426" s="177"/>
      <c r="C426" s="177"/>
      <c r="D426" s="177"/>
      <c r="E426" s="178"/>
    </row>
    <row r="427" spans="1:5" x14ac:dyDescent="0.25">
      <c r="A427" s="174"/>
      <c r="B427" s="19">
        <v>2019</v>
      </c>
      <c r="C427" s="19">
        <v>2020</v>
      </c>
      <c r="D427" s="19">
        <v>2021</v>
      </c>
      <c r="E427" s="19">
        <v>2022</v>
      </c>
    </row>
    <row r="428" spans="1:5" ht="15.75" thickBot="1" x14ac:dyDescent="0.3">
      <c r="A428" s="175"/>
      <c r="B428" s="20" t="s">
        <v>5</v>
      </c>
      <c r="C428" s="20" t="s">
        <v>6</v>
      </c>
      <c r="D428" s="20" t="s">
        <v>6</v>
      </c>
      <c r="E428" s="20" t="s">
        <v>6</v>
      </c>
    </row>
    <row r="429" spans="1:5" ht="15.75" thickBot="1" x14ac:dyDescent="0.3">
      <c r="A429" s="1" t="s">
        <v>49</v>
      </c>
      <c r="B429" s="9">
        <f>B430+B431+B432+B433</f>
        <v>0</v>
      </c>
      <c r="C429" s="9">
        <f t="shared" ref="C429:E429" si="78">C430+C431+C432+C433</f>
        <v>0</v>
      </c>
      <c r="D429" s="9">
        <f t="shared" si="78"/>
        <v>0</v>
      </c>
      <c r="E429" s="9">
        <f t="shared" si="78"/>
        <v>0</v>
      </c>
    </row>
    <row r="430" spans="1:5" ht="15.75" thickBot="1" x14ac:dyDescent="0.3">
      <c r="A430" s="11" t="s">
        <v>60</v>
      </c>
      <c r="B430" s="9"/>
      <c r="C430" s="9"/>
      <c r="D430" s="9"/>
      <c r="E430" s="9"/>
    </row>
    <row r="431" spans="1:5" ht="15.75" thickBot="1" x14ac:dyDescent="0.3">
      <c r="A431" s="11" t="s">
        <v>66</v>
      </c>
      <c r="B431" s="9"/>
      <c r="C431" s="9"/>
      <c r="D431" s="9"/>
      <c r="E431" s="9"/>
    </row>
    <row r="432" spans="1:5" ht="15.75" thickBot="1" x14ac:dyDescent="0.3">
      <c r="A432" s="11" t="s">
        <v>67</v>
      </c>
      <c r="B432" s="9"/>
      <c r="C432" s="9"/>
      <c r="D432" s="9"/>
      <c r="E432" s="9"/>
    </row>
    <row r="433" spans="1:5" ht="15.75" thickBot="1" x14ac:dyDescent="0.3">
      <c r="A433" s="11" t="s">
        <v>68</v>
      </c>
      <c r="B433" s="9"/>
      <c r="C433" s="9"/>
      <c r="D433" s="9"/>
      <c r="E433" s="9"/>
    </row>
    <row r="434" spans="1:5" ht="15.75" thickBot="1" x14ac:dyDescent="0.3">
      <c r="A434" s="1" t="s">
        <v>50</v>
      </c>
      <c r="B434" s="12">
        <f>B435+B436+B437+B438</f>
        <v>7000</v>
      </c>
      <c r="C434" s="12">
        <f t="shared" ref="C434:E434" si="79">C435+C436+C437+C438</f>
        <v>1000</v>
      </c>
      <c r="D434" s="12">
        <f t="shared" si="79"/>
        <v>0</v>
      </c>
      <c r="E434" s="12">
        <f t="shared" si="79"/>
        <v>0</v>
      </c>
    </row>
    <row r="435" spans="1:5" ht="15.75" thickBot="1" x14ac:dyDescent="0.3">
      <c r="A435" s="11" t="s">
        <v>60</v>
      </c>
      <c r="B435" s="12"/>
      <c r="C435" s="12"/>
      <c r="D435" s="12"/>
      <c r="E435" s="12"/>
    </row>
    <row r="436" spans="1:5" ht="15.75" thickBot="1" x14ac:dyDescent="0.3">
      <c r="A436" s="11" t="s">
        <v>66</v>
      </c>
      <c r="B436" s="6"/>
      <c r="C436" s="6"/>
      <c r="D436" s="6"/>
      <c r="E436" s="12"/>
    </row>
    <row r="437" spans="1:5" ht="15.75" thickBot="1" x14ac:dyDescent="0.3">
      <c r="A437" s="11" t="s">
        <v>67</v>
      </c>
      <c r="B437" s="6"/>
      <c r="C437" s="6"/>
      <c r="D437" s="12"/>
      <c r="E437" s="12"/>
    </row>
    <row r="438" spans="1:5" ht="15.75" thickBot="1" x14ac:dyDescent="0.3">
      <c r="A438" s="11" t="s">
        <v>68</v>
      </c>
      <c r="B438" s="6">
        <v>7000</v>
      </c>
      <c r="C438" s="6">
        <v>1000</v>
      </c>
      <c r="D438" s="6"/>
      <c r="E438" s="12"/>
    </row>
    <row r="439" spans="1:5" ht="15.75" thickBot="1" x14ac:dyDescent="0.3">
      <c r="A439" s="22" t="s">
        <v>37</v>
      </c>
      <c r="B439" s="12">
        <f>B429+B434</f>
        <v>7000</v>
      </c>
      <c r="C439" s="12">
        <f>C429+C434</f>
        <v>1000</v>
      </c>
      <c r="D439" s="12">
        <f>D429+D434</f>
        <v>0</v>
      </c>
      <c r="E439" s="12">
        <f>E429+E434</f>
        <v>0</v>
      </c>
    </row>
    <row r="440" spans="1:5" ht="15.75" thickBot="1" x14ac:dyDescent="0.3">
      <c r="A440" s="80" t="s">
        <v>54</v>
      </c>
      <c r="B440" s="242" t="s">
        <v>155</v>
      </c>
      <c r="C440" s="243"/>
      <c r="D440" s="244"/>
      <c r="E440" s="245"/>
    </row>
    <row r="441" spans="1:5" ht="45.75" thickBot="1" x14ac:dyDescent="0.3">
      <c r="A441" s="21" t="s">
        <v>28</v>
      </c>
      <c r="B441" s="82" t="s">
        <v>156</v>
      </c>
      <c r="C441" s="58" t="s">
        <v>65</v>
      </c>
      <c r="D441" s="59" t="s">
        <v>157</v>
      </c>
      <c r="E441" s="60"/>
    </row>
    <row r="442" spans="1:5" ht="23.25" customHeight="1" thickBot="1" x14ac:dyDescent="0.3">
      <c r="A442" s="4" t="s">
        <v>9</v>
      </c>
      <c r="B442" s="168" t="s">
        <v>158</v>
      </c>
      <c r="C442" s="169"/>
      <c r="D442" s="169"/>
      <c r="E442" s="170"/>
    </row>
    <row r="443" spans="1:5" ht="15.75" thickBot="1" x14ac:dyDescent="0.3">
      <c r="A443" s="4" t="s">
        <v>14</v>
      </c>
      <c r="B443" s="171" t="s">
        <v>159</v>
      </c>
      <c r="C443" s="172"/>
      <c r="D443" s="172"/>
      <c r="E443" s="173"/>
    </row>
    <row r="444" spans="1:5" x14ac:dyDescent="0.25">
      <c r="A444" s="174"/>
      <c r="B444" s="19">
        <v>2019</v>
      </c>
      <c r="C444" s="19">
        <v>2020</v>
      </c>
      <c r="D444" s="19">
        <v>2021</v>
      </c>
      <c r="E444" s="19">
        <v>2022</v>
      </c>
    </row>
    <row r="445" spans="1:5" ht="15.75" thickBot="1" x14ac:dyDescent="0.3">
      <c r="A445" s="175"/>
      <c r="B445" s="20" t="s">
        <v>5</v>
      </c>
      <c r="C445" s="20" t="s">
        <v>6</v>
      </c>
      <c r="D445" s="20" t="s">
        <v>6</v>
      </c>
      <c r="E445" s="20" t="s">
        <v>6</v>
      </c>
    </row>
    <row r="446" spans="1:5" ht="15.75" thickBot="1" x14ac:dyDescent="0.3">
      <c r="A446" s="4" t="s">
        <v>8</v>
      </c>
      <c r="B446" s="118">
        <v>1</v>
      </c>
      <c r="C446" s="118">
        <v>0</v>
      </c>
      <c r="D446" s="118">
        <v>0</v>
      </c>
      <c r="E446" s="118">
        <v>0</v>
      </c>
    </row>
    <row r="447" spans="1:5" ht="15.75" thickBot="1" x14ac:dyDescent="0.3">
      <c r="A447" s="4" t="s">
        <v>15</v>
      </c>
      <c r="B447" s="6">
        <v>10000</v>
      </c>
      <c r="C447" s="6">
        <v>0</v>
      </c>
      <c r="D447" s="6">
        <v>0</v>
      </c>
      <c r="E447" s="6">
        <f t="shared" ref="E447" si="80">E465</f>
        <v>0</v>
      </c>
    </row>
    <row r="448" spans="1:5" ht="15.75" thickBot="1" x14ac:dyDescent="0.3">
      <c r="A448" s="4" t="s">
        <v>23</v>
      </c>
      <c r="B448" s="6">
        <f>B447/B446</f>
        <v>10000</v>
      </c>
      <c r="C448" s="6" t="e">
        <f t="shared" ref="C448:E448" si="81">C447/C446</f>
        <v>#DIV/0!</v>
      </c>
      <c r="D448" s="6" t="e">
        <f t="shared" si="81"/>
        <v>#DIV/0!</v>
      </c>
      <c r="E448" s="6" t="e">
        <f t="shared" si="81"/>
        <v>#DIV/0!</v>
      </c>
    </row>
    <row r="449" spans="1:5" ht="15.75" thickBot="1" x14ac:dyDescent="0.3">
      <c r="A449" s="4" t="s">
        <v>16</v>
      </c>
      <c r="B449" s="118" t="s">
        <v>22</v>
      </c>
      <c r="C449" s="8">
        <f t="shared" ref="C449:E451" si="82">C446/B446-1</f>
        <v>-1</v>
      </c>
      <c r="D449" s="8" t="e">
        <f t="shared" si="82"/>
        <v>#DIV/0!</v>
      </c>
      <c r="E449" s="8" t="e">
        <f t="shared" si="82"/>
        <v>#DIV/0!</v>
      </c>
    </row>
    <row r="450" spans="1:5" ht="15.75" thickBot="1" x14ac:dyDescent="0.3">
      <c r="A450" s="4" t="s">
        <v>17</v>
      </c>
      <c r="B450" s="118" t="s">
        <v>22</v>
      </c>
      <c r="C450" s="8">
        <f t="shared" si="82"/>
        <v>-1</v>
      </c>
      <c r="D450" s="8" t="e">
        <f t="shared" si="82"/>
        <v>#DIV/0!</v>
      </c>
      <c r="E450" s="8" t="e">
        <f t="shared" si="82"/>
        <v>#DIV/0!</v>
      </c>
    </row>
    <row r="451" spans="1:5" ht="15.75" thickBot="1" x14ac:dyDescent="0.3">
      <c r="A451" s="4" t="s">
        <v>18</v>
      </c>
      <c r="B451" s="118" t="s">
        <v>22</v>
      </c>
      <c r="C451" s="8" t="e">
        <f t="shared" si="82"/>
        <v>#DIV/0!</v>
      </c>
      <c r="D451" s="8" t="e">
        <f t="shared" si="82"/>
        <v>#DIV/0!</v>
      </c>
      <c r="E451" s="8" t="e">
        <f t="shared" si="82"/>
        <v>#DIV/0!</v>
      </c>
    </row>
    <row r="452" spans="1:5" ht="15.75" customHeight="1" thickBot="1" x14ac:dyDescent="0.3">
      <c r="A452" s="176" t="s">
        <v>40</v>
      </c>
      <c r="B452" s="177"/>
      <c r="C452" s="177"/>
      <c r="D452" s="177"/>
      <c r="E452" s="178"/>
    </row>
    <row r="453" spans="1:5" x14ac:dyDescent="0.25">
      <c r="A453" s="174"/>
      <c r="B453" s="19">
        <v>2019</v>
      </c>
      <c r="C453" s="19">
        <v>2020</v>
      </c>
      <c r="D453" s="19">
        <v>2021</v>
      </c>
      <c r="E453" s="19">
        <v>2022</v>
      </c>
    </row>
    <row r="454" spans="1:5" ht="15.75" thickBot="1" x14ac:dyDescent="0.3">
      <c r="A454" s="175"/>
      <c r="B454" s="20" t="s">
        <v>5</v>
      </c>
      <c r="C454" s="20" t="s">
        <v>6</v>
      </c>
      <c r="D454" s="20" t="s">
        <v>6</v>
      </c>
      <c r="E454" s="20" t="s">
        <v>6</v>
      </c>
    </row>
    <row r="455" spans="1:5" ht="15.75" thickBot="1" x14ac:dyDescent="0.3">
      <c r="A455" s="1" t="s">
        <v>49</v>
      </c>
      <c r="B455" s="9">
        <f>B456+B457+B458+B459</f>
        <v>0</v>
      </c>
      <c r="C455" s="9">
        <f t="shared" ref="C455:E455" si="83">C456+C457+C458+C459</f>
        <v>0</v>
      </c>
      <c r="D455" s="9">
        <f t="shared" si="83"/>
        <v>0</v>
      </c>
      <c r="E455" s="9">
        <f t="shared" si="83"/>
        <v>0</v>
      </c>
    </row>
    <row r="456" spans="1:5" ht="15.75" thickBot="1" x14ac:dyDescent="0.3">
      <c r="A456" s="11" t="s">
        <v>60</v>
      </c>
      <c r="B456" s="9"/>
      <c r="C456" s="9"/>
      <c r="D456" s="9"/>
      <c r="E456" s="9"/>
    </row>
    <row r="457" spans="1:5" ht="15.75" thickBot="1" x14ac:dyDescent="0.3">
      <c r="A457" s="11" t="s">
        <v>66</v>
      </c>
      <c r="B457" s="9"/>
      <c r="C457" s="9"/>
      <c r="D457" s="9"/>
      <c r="E457" s="9"/>
    </row>
    <row r="458" spans="1:5" ht="15.75" thickBot="1" x14ac:dyDescent="0.3">
      <c r="A458" s="11" t="s">
        <v>67</v>
      </c>
      <c r="B458" s="9"/>
      <c r="C458" s="9"/>
      <c r="D458" s="9"/>
      <c r="E458" s="9"/>
    </row>
    <row r="459" spans="1:5" ht="15.75" thickBot="1" x14ac:dyDescent="0.3">
      <c r="A459" s="11" t="s">
        <v>68</v>
      </c>
      <c r="B459" s="9"/>
      <c r="C459" s="9"/>
      <c r="D459" s="9"/>
      <c r="E459" s="9"/>
    </row>
    <row r="460" spans="1:5" ht="15.75" thickBot="1" x14ac:dyDescent="0.3">
      <c r="A460" s="1" t="s">
        <v>50</v>
      </c>
      <c r="B460" s="12">
        <f>B461+B462+B463+B464</f>
        <v>10000</v>
      </c>
      <c r="C460" s="12">
        <f t="shared" ref="C460:E460" si="84">C461+C462+C463+C464</f>
        <v>0</v>
      </c>
      <c r="D460" s="12">
        <f t="shared" si="84"/>
        <v>0</v>
      </c>
      <c r="E460" s="12">
        <f t="shared" si="84"/>
        <v>0</v>
      </c>
    </row>
    <row r="461" spans="1:5" ht="15.75" thickBot="1" x14ac:dyDescent="0.3">
      <c r="A461" s="11" t="s">
        <v>60</v>
      </c>
      <c r="B461" s="12"/>
      <c r="C461" s="12"/>
      <c r="D461" s="12"/>
      <c r="E461" s="12"/>
    </row>
    <row r="462" spans="1:5" ht="15.75" thickBot="1" x14ac:dyDescent="0.3">
      <c r="A462" s="11" t="s">
        <v>66</v>
      </c>
      <c r="B462" s="6">
        <v>10000</v>
      </c>
      <c r="C462" s="6">
        <v>0</v>
      </c>
      <c r="D462" s="6">
        <v>0</v>
      </c>
      <c r="E462" s="12"/>
    </row>
    <row r="463" spans="1:5" ht="15.75" thickBot="1" x14ac:dyDescent="0.3">
      <c r="A463" s="11" t="s">
        <v>67</v>
      </c>
      <c r="B463" s="6"/>
      <c r="C463" s="6"/>
      <c r="D463" s="12"/>
      <c r="E463" s="12"/>
    </row>
    <row r="464" spans="1:5" ht="15.75" thickBot="1" x14ac:dyDescent="0.3">
      <c r="A464" s="11" t="s">
        <v>68</v>
      </c>
      <c r="B464" s="6"/>
      <c r="C464" s="6"/>
      <c r="D464" s="6"/>
      <c r="E464" s="12"/>
    </row>
    <row r="465" spans="1:5" ht="15.75" thickBot="1" x14ac:dyDescent="0.3">
      <c r="A465" s="22" t="s">
        <v>37</v>
      </c>
      <c r="B465" s="12">
        <f>B455+B460</f>
        <v>10000</v>
      </c>
      <c r="C465" s="12">
        <f t="shared" ref="C465:E465" si="85">C455+C460</f>
        <v>0</v>
      </c>
      <c r="D465" s="12">
        <f t="shared" si="85"/>
        <v>0</v>
      </c>
      <c r="E465" s="12">
        <f t="shared" si="85"/>
        <v>0</v>
      </c>
    </row>
    <row r="466" spans="1:5" ht="15.75" thickBot="1" x14ac:dyDescent="0.3">
      <c r="A466" s="80" t="s">
        <v>54</v>
      </c>
      <c r="B466" s="242" t="s">
        <v>160</v>
      </c>
      <c r="C466" s="243"/>
      <c r="D466" s="244"/>
      <c r="E466" s="245"/>
    </row>
    <row r="467" spans="1:5" ht="102" thickBot="1" x14ac:dyDescent="0.3">
      <c r="A467" s="21" t="s">
        <v>28</v>
      </c>
      <c r="B467" s="82" t="s">
        <v>161</v>
      </c>
      <c r="C467" s="58" t="s">
        <v>65</v>
      </c>
      <c r="D467" s="59" t="s">
        <v>162</v>
      </c>
      <c r="E467" s="60"/>
    </row>
    <row r="468" spans="1:5" ht="23.25" customHeight="1" thickBot="1" x14ac:dyDescent="0.3">
      <c r="A468" s="4" t="s">
        <v>9</v>
      </c>
      <c r="B468" s="168" t="s">
        <v>163</v>
      </c>
      <c r="C468" s="169"/>
      <c r="D468" s="169"/>
      <c r="E468" s="170"/>
    </row>
    <row r="469" spans="1:5" ht="15.75" thickBot="1" x14ac:dyDescent="0.3">
      <c r="A469" s="4" t="s">
        <v>14</v>
      </c>
      <c r="B469" s="171" t="s">
        <v>164</v>
      </c>
      <c r="C469" s="172"/>
      <c r="D469" s="172"/>
      <c r="E469" s="173"/>
    </row>
    <row r="470" spans="1:5" x14ac:dyDescent="0.25">
      <c r="A470" s="174"/>
      <c r="B470" s="19">
        <v>2019</v>
      </c>
      <c r="C470" s="19">
        <v>2020</v>
      </c>
      <c r="D470" s="19">
        <v>2021</v>
      </c>
      <c r="E470" s="19">
        <v>2022</v>
      </c>
    </row>
    <row r="471" spans="1:5" ht="15.75" thickBot="1" x14ac:dyDescent="0.3">
      <c r="A471" s="175"/>
      <c r="B471" s="20" t="s">
        <v>5</v>
      </c>
      <c r="C471" s="20" t="s">
        <v>6</v>
      </c>
      <c r="D471" s="20" t="s">
        <v>6</v>
      </c>
      <c r="E471" s="20" t="s">
        <v>6</v>
      </c>
    </row>
    <row r="472" spans="1:5" ht="15.75" thickBot="1" x14ac:dyDescent="0.3">
      <c r="A472" s="4" t="s">
        <v>8</v>
      </c>
      <c r="B472" s="6">
        <v>5</v>
      </c>
      <c r="C472" s="6">
        <v>40</v>
      </c>
      <c r="D472" s="6">
        <v>25</v>
      </c>
      <c r="E472" s="6">
        <v>0</v>
      </c>
    </row>
    <row r="473" spans="1:5" ht="15.75" thickBot="1" x14ac:dyDescent="0.3">
      <c r="A473" s="4" t="s">
        <v>15</v>
      </c>
      <c r="B473" s="6">
        <f>B491</f>
        <v>30000</v>
      </c>
      <c r="C473" s="6">
        <f>C491</f>
        <v>121000</v>
      </c>
      <c r="D473" s="6">
        <f>D491</f>
        <v>150000</v>
      </c>
      <c r="E473" s="6">
        <v>0</v>
      </c>
    </row>
    <row r="474" spans="1:5" ht="15.75" thickBot="1" x14ac:dyDescent="0.3">
      <c r="A474" s="4" t="s">
        <v>23</v>
      </c>
      <c r="B474" s="6">
        <f>B473/B472</f>
        <v>6000</v>
      </c>
      <c r="C474" s="6">
        <f t="shared" ref="C474:E474" si="86">C473/C472</f>
        <v>3025</v>
      </c>
      <c r="D474" s="6">
        <f t="shared" si="86"/>
        <v>6000</v>
      </c>
      <c r="E474" s="6" t="e">
        <f t="shared" si="86"/>
        <v>#DIV/0!</v>
      </c>
    </row>
    <row r="475" spans="1:5" ht="15.75" thickBot="1" x14ac:dyDescent="0.3">
      <c r="A475" s="4" t="s">
        <v>16</v>
      </c>
      <c r="B475" s="118" t="s">
        <v>22</v>
      </c>
      <c r="C475" s="8">
        <f t="shared" ref="C475:E477" si="87">C472/B472-1</f>
        <v>7</v>
      </c>
      <c r="D475" s="8">
        <f t="shared" si="87"/>
        <v>-0.375</v>
      </c>
      <c r="E475" s="8">
        <f t="shared" si="87"/>
        <v>-1</v>
      </c>
    </row>
    <row r="476" spans="1:5" ht="15.75" thickBot="1" x14ac:dyDescent="0.3">
      <c r="A476" s="4" t="s">
        <v>17</v>
      </c>
      <c r="B476" s="118" t="s">
        <v>22</v>
      </c>
      <c r="C476" s="8">
        <f t="shared" si="87"/>
        <v>3.0333333333333332</v>
      </c>
      <c r="D476" s="8">
        <f t="shared" si="87"/>
        <v>0.2396694214876034</v>
      </c>
      <c r="E476" s="8">
        <f t="shared" si="87"/>
        <v>-1</v>
      </c>
    </row>
    <row r="477" spans="1:5" ht="15.75" thickBot="1" x14ac:dyDescent="0.3">
      <c r="A477" s="4" t="s">
        <v>18</v>
      </c>
      <c r="B477" s="118" t="s">
        <v>22</v>
      </c>
      <c r="C477" s="8">
        <f t="shared" si="87"/>
        <v>-0.49583333333333335</v>
      </c>
      <c r="D477" s="8">
        <f t="shared" si="87"/>
        <v>0.98347107438016534</v>
      </c>
      <c r="E477" s="8" t="e">
        <f t="shared" si="87"/>
        <v>#DIV/0!</v>
      </c>
    </row>
    <row r="478" spans="1:5" ht="15.75" customHeight="1" thickBot="1" x14ac:dyDescent="0.3">
      <c r="A478" s="176" t="s">
        <v>40</v>
      </c>
      <c r="B478" s="177"/>
      <c r="C478" s="177"/>
      <c r="D478" s="177"/>
      <c r="E478" s="178"/>
    </row>
    <row r="479" spans="1:5" x14ac:dyDescent="0.25">
      <c r="A479" s="174"/>
      <c r="B479" s="19">
        <v>2019</v>
      </c>
      <c r="C479" s="19">
        <v>2020</v>
      </c>
      <c r="D479" s="19">
        <v>2021</v>
      </c>
      <c r="E479" s="19">
        <v>2022</v>
      </c>
    </row>
    <row r="480" spans="1:5" ht="15.75" thickBot="1" x14ac:dyDescent="0.3">
      <c r="A480" s="175"/>
      <c r="B480" s="20" t="s">
        <v>5</v>
      </c>
      <c r="C480" s="20" t="s">
        <v>6</v>
      </c>
      <c r="D480" s="20" t="s">
        <v>6</v>
      </c>
      <c r="E480" s="20" t="s">
        <v>6</v>
      </c>
    </row>
    <row r="481" spans="1:5" ht="15.75" thickBot="1" x14ac:dyDescent="0.3">
      <c r="A481" s="1" t="s">
        <v>49</v>
      </c>
      <c r="B481" s="9">
        <f>B482+B483+B484+B485</f>
        <v>0</v>
      </c>
      <c r="C481" s="9">
        <f t="shared" ref="C481:E481" si="88">C482+C483+C484+C485</f>
        <v>0</v>
      </c>
      <c r="D481" s="9">
        <f t="shared" si="88"/>
        <v>0</v>
      </c>
      <c r="E481" s="9">
        <f t="shared" si="88"/>
        <v>0</v>
      </c>
    </row>
    <row r="482" spans="1:5" ht="15.75" thickBot="1" x14ac:dyDescent="0.3">
      <c r="A482" s="11" t="s">
        <v>60</v>
      </c>
      <c r="B482" s="9"/>
      <c r="C482" s="9"/>
      <c r="D482" s="9"/>
      <c r="E482" s="9"/>
    </row>
    <row r="483" spans="1:5" ht="15.75" thickBot="1" x14ac:dyDescent="0.3">
      <c r="A483" s="11" t="s">
        <v>66</v>
      </c>
      <c r="B483" s="9"/>
      <c r="C483" s="9"/>
      <c r="D483" s="9"/>
      <c r="E483" s="9"/>
    </row>
    <row r="484" spans="1:5" ht="15.75" thickBot="1" x14ac:dyDescent="0.3">
      <c r="A484" s="11" t="s">
        <v>67</v>
      </c>
      <c r="B484" s="9"/>
      <c r="C484" s="9"/>
      <c r="D484" s="9"/>
      <c r="E484" s="9"/>
    </row>
    <row r="485" spans="1:5" ht="15.75" thickBot="1" x14ac:dyDescent="0.3">
      <c r="A485" s="11" t="s">
        <v>68</v>
      </c>
      <c r="B485" s="9"/>
      <c r="C485" s="9"/>
      <c r="D485" s="9"/>
      <c r="E485" s="9"/>
    </row>
    <row r="486" spans="1:5" ht="15.75" thickBot="1" x14ac:dyDescent="0.3">
      <c r="A486" s="1" t="s">
        <v>50</v>
      </c>
      <c r="B486" s="12">
        <f>B487+B488+B489+B490</f>
        <v>30000</v>
      </c>
      <c r="C486" s="12">
        <f t="shared" ref="C486:E486" si="89">C487+C488+C489+C490</f>
        <v>121000</v>
      </c>
      <c r="D486" s="12">
        <f t="shared" si="89"/>
        <v>150000</v>
      </c>
      <c r="E486" s="12">
        <f t="shared" si="89"/>
        <v>0</v>
      </c>
    </row>
    <row r="487" spans="1:5" ht="15.75" thickBot="1" x14ac:dyDescent="0.3">
      <c r="A487" s="11" t="s">
        <v>60</v>
      </c>
      <c r="B487" s="12"/>
      <c r="C487" s="12"/>
      <c r="D487" s="12"/>
      <c r="E487" s="12"/>
    </row>
    <row r="488" spans="1:5" ht="15.75" thickBot="1" x14ac:dyDescent="0.3">
      <c r="A488" s="11" t="s">
        <v>66</v>
      </c>
      <c r="B488" s="6">
        <v>30000</v>
      </c>
      <c r="C488" s="51">
        <v>121000</v>
      </c>
      <c r="D488" s="6">
        <v>150000</v>
      </c>
      <c r="E488" s="6">
        <v>0</v>
      </c>
    </row>
    <row r="489" spans="1:5" ht="15.75" thickBot="1" x14ac:dyDescent="0.3">
      <c r="A489" s="11" t="s">
        <v>67</v>
      </c>
      <c r="B489" s="6"/>
      <c r="C489" s="6"/>
      <c r="D489" s="12"/>
      <c r="E489" s="12"/>
    </row>
    <row r="490" spans="1:5" ht="15.75" thickBot="1" x14ac:dyDescent="0.3">
      <c r="A490" s="11" t="s">
        <v>68</v>
      </c>
      <c r="B490" s="6"/>
      <c r="C490" s="6"/>
      <c r="D490" s="6"/>
      <c r="E490" s="12"/>
    </row>
    <row r="491" spans="1:5" ht="15.75" thickBot="1" x14ac:dyDescent="0.3">
      <c r="A491" s="22" t="s">
        <v>37</v>
      </c>
      <c r="B491" s="12">
        <f>B481+B486</f>
        <v>30000</v>
      </c>
      <c r="C491" s="12">
        <f t="shared" ref="C491:E491" si="90">C481+C486</f>
        <v>121000</v>
      </c>
      <c r="D491" s="12">
        <f t="shared" si="90"/>
        <v>150000</v>
      </c>
      <c r="E491" s="12">
        <f t="shared" si="90"/>
        <v>0</v>
      </c>
    </row>
    <row r="492" spans="1:5" ht="57" thickBot="1" x14ac:dyDescent="0.3">
      <c r="A492" s="21" t="s">
        <v>69</v>
      </c>
      <c r="B492" s="82" t="s">
        <v>165</v>
      </c>
      <c r="C492" s="58" t="s">
        <v>65</v>
      </c>
      <c r="D492" s="59" t="s">
        <v>166</v>
      </c>
      <c r="E492" s="60"/>
    </row>
    <row r="493" spans="1:5" ht="23.25" customHeight="1" thickBot="1" x14ac:dyDescent="0.3">
      <c r="A493" s="4" t="s">
        <v>9</v>
      </c>
      <c r="B493" s="168" t="s">
        <v>167</v>
      </c>
      <c r="C493" s="169"/>
      <c r="D493" s="169"/>
      <c r="E493" s="170"/>
    </row>
    <row r="494" spans="1:5" ht="15.75" thickBot="1" x14ac:dyDescent="0.3">
      <c r="A494" s="4" t="s">
        <v>14</v>
      </c>
      <c r="B494" s="171" t="s">
        <v>164</v>
      </c>
      <c r="C494" s="172"/>
      <c r="D494" s="172"/>
      <c r="E494" s="173"/>
    </row>
    <row r="495" spans="1:5" x14ac:dyDescent="0.25">
      <c r="A495" s="174"/>
      <c r="B495" s="19">
        <v>2019</v>
      </c>
      <c r="C495" s="19">
        <v>2020</v>
      </c>
      <c r="D495" s="19">
        <v>2021</v>
      </c>
      <c r="E495" s="19">
        <v>2022</v>
      </c>
    </row>
    <row r="496" spans="1:5" ht="15.75" thickBot="1" x14ac:dyDescent="0.3">
      <c r="A496" s="175"/>
      <c r="B496" s="20" t="s">
        <v>5</v>
      </c>
      <c r="C496" s="20" t="s">
        <v>6</v>
      </c>
      <c r="D496" s="20" t="s">
        <v>6</v>
      </c>
      <c r="E496" s="20" t="s">
        <v>6</v>
      </c>
    </row>
    <row r="497" spans="1:5" ht="15.75" thickBot="1" x14ac:dyDescent="0.3">
      <c r="A497" s="4" t="s">
        <v>8</v>
      </c>
      <c r="B497" s="6">
        <v>5</v>
      </c>
      <c r="C497" s="6">
        <v>8</v>
      </c>
      <c r="D497" s="6">
        <v>8</v>
      </c>
      <c r="E497" s="6">
        <v>0</v>
      </c>
    </row>
    <row r="498" spans="1:5" ht="15.75" thickBot="1" x14ac:dyDescent="0.3">
      <c r="A498" s="4" t="s">
        <v>15</v>
      </c>
      <c r="B498" s="6">
        <f>B516</f>
        <v>8000</v>
      </c>
      <c r="C498" s="6">
        <f>C516</f>
        <v>12000</v>
      </c>
      <c r="D498" s="6">
        <f>D516</f>
        <v>11000</v>
      </c>
      <c r="E498" s="6">
        <f t="shared" ref="E498" si="91">E516</f>
        <v>0</v>
      </c>
    </row>
    <row r="499" spans="1:5" ht="15.75" thickBot="1" x14ac:dyDescent="0.3">
      <c r="A499" s="4" t="s">
        <v>23</v>
      </c>
      <c r="B499" s="6">
        <f>B498/B497</f>
        <v>1600</v>
      </c>
      <c r="C499" s="6">
        <f t="shared" ref="C499:E499" si="92">C498/C497</f>
        <v>1500</v>
      </c>
      <c r="D499" s="6">
        <f t="shared" si="92"/>
        <v>1375</v>
      </c>
      <c r="E499" s="6" t="e">
        <f t="shared" si="92"/>
        <v>#DIV/0!</v>
      </c>
    </row>
    <row r="500" spans="1:5" ht="15.75" thickBot="1" x14ac:dyDescent="0.3">
      <c r="A500" s="4" t="s">
        <v>16</v>
      </c>
      <c r="B500" s="118" t="s">
        <v>22</v>
      </c>
      <c r="C500" s="8">
        <f t="shared" ref="C500:E502" si="93">C497/B497-1</f>
        <v>0.60000000000000009</v>
      </c>
      <c r="D500" s="8">
        <f t="shared" si="93"/>
        <v>0</v>
      </c>
      <c r="E500" s="8">
        <f t="shared" si="93"/>
        <v>-1</v>
      </c>
    </row>
    <row r="501" spans="1:5" ht="15.75" thickBot="1" x14ac:dyDescent="0.3">
      <c r="A501" s="4" t="s">
        <v>17</v>
      </c>
      <c r="B501" s="118" t="s">
        <v>22</v>
      </c>
      <c r="C501" s="8">
        <f t="shared" si="93"/>
        <v>0.5</v>
      </c>
      <c r="D501" s="8">
        <f t="shared" si="93"/>
        <v>-8.333333333333337E-2</v>
      </c>
      <c r="E501" s="8">
        <f t="shared" si="93"/>
        <v>-1</v>
      </c>
    </row>
    <row r="502" spans="1:5" ht="15.75" thickBot="1" x14ac:dyDescent="0.3">
      <c r="A502" s="4" t="s">
        <v>18</v>
      </c>
      <c r="B502" s="118" t="s">
        <v>22</v>
      </c>
      <c r="C502" s="8">
        <f t="shared" si="93"/>
        <v>-6.25E-2</v>
      </c>
      <c r="D502" s="8">
        <f t="shared" si="93"/>
        <v>-8.333333333333337E-2</v>
      </c>
      <c r="E502" s="8" t="e">
        <f t="shared" si="93"/>
        <v>#DIV/0!</v>
      </c>
    </row>
    <row r="503" spans="1:5" ht="15.75" customHeight="1" thickBot="1" x14ac:dyDescent="0.3">
      <c r="A503" s="176" t="s">
        <v>40</v>
      </c>
      <c r="B503" s="177"/>
      <c r="C503" s="177"/>
      <c r="D503" s="177"/>
      <c r="E503" s="178"/>
    </row>
    <row r="504" spans="1:5" x14ac:dyDescent="0.25">
      <c r="A504" s="174"/>
      <c r="B504" s="19">
        <v>2019</v>
      </c>
      <c r="C504" s="19">
        <v>2020</v>
      </c>
      <c r="D504" s="19">
        <v>2021</v>
      </c>
      <c r="E504" s="19">
        <v>2022</v>
      </c>
    </row>
    <row r="505" spans="1:5" ht="15.75" thickBot="1" x14ac:dyDescent="0.3">
      <c r="A505" s="175"/>
      <c r="B505" s="20" t="s">
        <v>5</v>
      </c>
      <c r="C505" s="20" t="s">
        <v>6</v>
      </c>
      <c r="D505" s="20" t="s">
        <v>6</v>
      </c>
      <c r="E505" s="20" t="s">
        <v>6</v>
      </c>
    </row>
    <row r="506" spans="1:5" ht="15.75" thickBot="1" x14ac:dyDescent="0.3">
      <c r="A506" s="1" t="s">
        <v>49</v>
      </c>
      <c r="B506" s="9">
        <f>B507+B508+B509+B510</f>
        <v>0</v>
      </c>
      <c r="C506" s="9">
        <f t="shared" ref="C506:E506" si="94">C507+C508+C509+C510</f>
        <v>0</v>
      </c>
      <c r="D506" s="9">
        <f t="shared" si="94"/>
        <v>0</v>
      </c>
      <c r="E506" s="9">
        <f t="shared" si="94"/>
        <v>0</v>
      </c>
    </row>
    <row r="507" spans="1:5" ht="15.75" thickBot="1" x14ac:dyDescent="0.3">
      <c r="A507" s="11" t="s">
        <v>60</v>
      </c>
      <c r="B507" s="9"/>
      <c r="C507" s="9"/>
      <c r="D507" s="9"/>
      <c r="E507" s="9"/>
    </row>
    <row r="508" spans="1:5" ht="15.75" thickBot="1" x14ac:dyDescent="0.3">
      <c r="A508" s="11" t="s">
        <v>66</v>
      </c>
      <c r="B508" s="9"/>
      <c r="C508" s="9"/>
      <c r="D508" s="9"/>
      <c r="E508" s="9"/>
    </row>
    <row r="509" spans="1:5" ht="15.75" thickBot="1" x14ac:dyDescent="0.3">
      <c r="A509" s="11" t="s">
        <v>67</v>
      </c>
      <c r="B509" s="9"/>
      <c r="C509" s="9"/>
      <c r="D509" s="9"/>
      <c r="E509" s="9"/>
    </row>
    <row r="510" spans="1:5" ht="15.75" thickBot="1" x14ac:dyDescent="0.3">
      <c r="A510" s="11" t="s">
        <v>68</v>
      </c>
      <c r="B510" s="9"/>
      <c r="C510" s="9"/>
      <c r="D510" s="9"/>
      <c r="E510" s="9"/>
    </row>
    <row r="511" spans="1:5" ht="15.75" thickBot="1" x14ac:dyDescent="0.3">
      <c r="A511" s="1" t="s">
        <v>50</v>
      </c>
      <c r="B511" s="12">
        <f>B512+B513+B514+B515</f>
        <v>8000</v>
      </c>
      <c r="C511" s="12">
        <f t="shared" ref="C511:E511" si="95">C512+C513+C514+C515</f>
        <v>12000</v>
      </c>
      <c r="D511" s="12">
        <f t="shared" si="95"/>
        <v>11000</v>
      </c>
      <c r="E511" s="12">
        <f t="shared" si="95"/>
        <v>0</v>
      </c>
    </row>
    <row r="512" spans="1:5" ht="15.75" thickBot="1" x14ac:dyDescent="0.3">
      <c r="A512" s="11" t="s">
        <v>60</v>
      </c>
      <c r="B512" s="12"/>
      <c r="C512" s="12"/>
      <c r="D512" s="12"/>
      <c r="E512" s="12"/>
    </row>
    <row r="513" spans="1:5" ht="15.75" thickBot="1" x14ac:dyDescent="0.3">
      <c r="A513" s="11" t="s">
        <v>66</v>
      </c>
      <c r="B513" s="6"/>
      <c r="C513" s="6"/>
      <c r="D513" s="6"/>
      <c r="E513" s="12"/>
    </row>
    <row r="514" spans="1:5" ht="15.75" thickBot="1" x14ac:dyDescent="0.3">
      <c r="A514" s="11" t="s">
        <v>67</v>
      </c>
      <c r="B514" s="6">
        <v>8000</v>
      </c>
      <c r="C514" s="51">
        <v>12000</v>
      </c>
      <c r="D514" s="6">
        <v>11000</v>
      </c>
      <c r="E514" s="12"/>
    </row>
    <row r="515" spans="1:5" ht="15.75" thickBot="1" x14ac:dyDescent="0.3">
      <c r="A515" s="11" t="s">
        <v>68</v>
      </c>
      <c r="B515" s="6"/>
      <c r="C515" s="6"/>
      <c r="D515" s="6"/>
      <c r="E515" s="12"/>
    </row>
    <row r="516" spans="1:5" ht="15.75" thickBot="1" x14ac:dyDescent="0.3">
      <c r="A516" s="22" t="s">
        <v>37</v>
      </c>
      <c r="B516" s="12">
        <f>B506+B511</f>
        <v>8000</v>
      </c>
      <c r="C516" s="12">
        <f t="shared" ref="C516:E516" si="96">C506+C511</f>
        <v>12000</v>
      </c>
      <c r="D516" s="12">
        <f t="shared" si="96"/>
        <v>11000</v>
      </c>
      <c r="E516" s="12">
        <f t="shared" si="96"/>
        <v>0</v>
      </c>
    </row>
    <row r="517" spans="1:5" ht="45.75" thickBot="1" x14ac:dyDescent="0.3">
      <c r="A517" s="21" t="s">
        <v>151</v>
      </c>
      <c r="B517" s="82" t="s">
        <v>168</v>
      </c>
      <c r="C517" s="58" t="s">
        <v>65</v>
      </c>
      <c r="D517" s="59" t="s">
        <v>169</v>
      </c>
      <c r="E517" s="60"/>
    </row>
    <row r="518" spans="1:5" ht="23.25" customHeight="1" thickBot="1" x14ac:dyDescent="0.3">
      <c r="A518" s="4" t="s">
        <v>9</v>
      </c>
      <c r="B518" s="168" t="s">
        <v>170</v>
      </c>
      <c r="C518" s="169"/>
      <c r="D518" s="169"/>
      <c r="E518" s="170"/>
    </row>
    <row r="519" spans="1:5" ht="15.75" thickBot="1" x14ac:dyDescent="0.3">
      <c r="A519" s="4" t="s">
        <v>14</v>
      </c>
      <c r="B519" s="171" t="s">
        <v>164</v>
      </c>
      <c r="C519" s="172"/>
      <c r="D519" s="172"/>
      <c r="E519" s="173"/>
    </row>
    <row r="520" spans="1:5" x14ac:dyDescent="0.25">
      <c r="A520" s="174"/>
      <c r="B520" s="19">
        <v>2019</v>
      </c>
      <c r="C520" s="19">
        <v>2020</v>
      </c>
      <c r="D520" s="19">
        <v>2021</v>
      </c>
      <c r="E520" s="19">
        <v>2022</v>
      </c>
    </row>
    <row r="521" spans="1:5" ht="15.75" thickBot="1" x14ac:dyDescent="0.3">
      <c r="A521" s="175"/>
      <c r="B521" s="20" t="s">
        <v>5</v>
      </c>
      <c r="C521" s="20" t="s">
        <v>6</v>
      </c>
      <c r="D521" s="20" t="s">
        <v>6</v>
      </c>
      <c r="E521" s="20" t="s">
        <v>6</v>
      </c>
    </row>
    <row r="522" spans="1:5" ht="15.75" thickBot="1" x14ac:dyDescent="0.3">
      <c r="A522" s="4" t="s">
        <v>8</v>
      </c>
      <c r="B522" s="6">
        <v>5</v>
      </c>
      <c r="C522" s="6">
        <v>10</v>
      </c>
      <c r="D522" s="6">
        <v>15</v>
      </c>
      <c r="E522" s="6">
        <v>0</v>
      </c>
    </row>
    <row r="523" spans="1:5" ht="15.75" thickBot="1" x14ac:dyDescent="0.3">
      <c r="A523" s="4" t="s">
        <v>15</v>
      </c>
      <c r="B523" s="6">
        <f>B541</f>
        <v>3850</v>
      </c>
      <c r="C523" s="6">
        <f t="shared" ref="C523:E523" si="97">C541</f>
        <v>10000</v>
      </c>
      <c r="D523" s="6">
        <f t="shared" si="97"/>
        <v>15000</v>
      </c>
      <c r="E523" s="6">
        <f t="shared" si="97"/>
        <v>0</v>
      </c>
    </row>
    <row r="524" spans="1:5" ht="15.75" thickBot="1" x14ac:dyDescent="0.3">
      <c r="A524" s="4" t="s">
        <v>23</v>
      </c>
      <c r="B524" s="6">
        <f>B523/B522</f>
        <v>770</v>
      </c>
      <c r="C524" s="6">
        <f t="shared" ref="C524:E524" si="98">C523/C522</f>
        <v>1000</v>
      </c>
      <c r="D524" s="6">
        <f t="shared" si="98"/>
        <v>1000</v>
      </c>
      <c r="E524" s="6" t="e">
        <f t="shared" si="98"/>
        <v>#DIV/0!</v>
      </c>
    </row>
    <row r="525" spans="1:5" ht="15.75" thickBot="1" x14ac:dyDescent="0.3">
      <c r="A525" s="4" t="s">
        <v>16</v>
      </c>
      <c r="B525" s="118" t="s">
        <v>22</v>
      </c>
      <c r="C525" s="8">
        <f t="shared" ref="C525:E527" si="99">C522/B522-1</f>
        <v>1</v>
      </c>
      <c r="D525" s="8">
        <f t="shared" si="99"/>
        <v>0.5</v>
      </c>
      <c r="E525" s="8">
        <f t="shared" si="99"/>
        <v>-1</v>
      </c>
    </row>
    <row r="526" spans="1:5" ht="15.75" thickBot="1" x14ac:dyDescent="0.3">
      <c r="A526" s="4" t="s">
        <v>17</v>
      </c>
      <c r="B526" s="118" t="s">
        <v>22</v>
      </c>
      <c r="C526" s="8">
        <f t="shared" si="99"/>
        <v>1.5974025974025974</v>
      </c>
      <c r="D526" s="8">
        <f t="shared" si="99"/>
        <v>0.5</v>
      </c>
      <c r="E526" s="8">
        <f t="shared" si="99"/>
        <v>-1</v>
      </c>
    </row>
    <row r="527" spans="1:5" ht="15.75" thickBot="1" x14ac:dyDescent="0.3">
      <c r="A527" s="4" t="s">
        <v>18</v>
      </c>
      <c r="B527" s="118" t="s">
        <v>22</v>
      </c>
      <c r="C527" s="8">
        <f t="shared" si="99"/>
        <v>0.29870129870129869</v>
      </c>
      <c r="D527" s="8">
        <f t="shared" si="99"/>
        <v>0</v>
      </c>
      <c r="E527" s="8" t="e">
        <f t="shared" si="99"/>
        <v>#DIV/0!</v>
      </c>
    </row>
    <row r="528" spans="1:5" ht="15.75" customHeight="1" thickBot="1" x14ac:dyDescent="0.3">
      <c r="A528" s="176" t="s">
        <v>40</v>
      </c>
      <c r="B528" s="177"/>
      <c r="C528" s="177"/>
      <c r="D528" s="177"/>
      <c r="E528" s="178"/>
    </row>
    <row r="529" spans="1:5" x14ac:dyDescent="0.25">
      <c r="A529" s="174"/>
      <c r="B529" s="19">
        <v>2019</v>
      </c>
      <c r="C529" s="19">
        <v>2020</v>
      </c>
      <c r="D529" s="19">
        <v>2021</v>
      </c>
      <c r="E529" s="19">
        <v>2022</v>
      </c>
    </row>
    <row r="530" spans="1:5" ht="15.75" thickBot="1" x14ac:dyDescent="0.3">
      <c r="A530" s="175"/>
      <c r="B530" s="20" t="s">
        <v>5</v>
      </c>
      <c r="C530" s="20" t="s">
        <v>6</v>
      </c>
      <c r="D530" s="20" t="s">
        <v>6</v>
      </c>
      <c r="E530" s="20" t="s">
        <v>6</v>
      </c>
    </row>
    <row r="531" spans="1:5" ht="15.75" thickBot="1" x14ac:dyDescent="0.3">
      <c r="A531" s="1" t="s">
        <v>49</v>
      </c>
      <c r="B531" s="9">
        <f>B532+B533+B534+B535</f>
        <v>0</v>
      </c>
      <c r="C531" s="9">
        <f t="shared" ref="C531:E531" si="100">C532+C533+C534+C535</f>
        <v>0</v>
      </c>
      <c r="D531" s="9">
        <f t="shared" si="100"/>
        <v>0</v>
      </c>
      <c r="E531" s="9">
        <f t="shared" si="100"/>
        <v>0</v>
      </c>
    </row>
    <row r="532" spans="1:5" ht="15.75" thickBot="1" x14ac:dyDescent="0.3">
      <c r="A532" s="11" t="s">
        <v>60</v>
      </c>
      <c r="B532" s="9"/>
      <c r="C532" s="9"/>
      <c r="D532" s="9"/>
      <c r="E532" s="9"/>
    </row>
    <row r="533" spans="1:5" ht="15.75" thickBot="1" x14ac:dyDescent="0.3">
      <c r="A533" s="11" t="s">
        <v>66</v>
      </c>
      <c r="B533" s="9"/>
      <c r="C533" s="9"/>
      <c r="D533" s="9"/>
      <c r="E533" s="9"/>
    </row>
    <row r="534" spans="1:5" ht="15.75" thickBot="1" x14ac:dyDescent="0.3">
      <c r="A534" s="11" t="s">
        <v>67</v>
      </c>
      <c r="B534" s="9"/>
      <c r="C534" s="9"/>
      <c r="D534" s="9"/>
      <c r="E534" s="9"/>
    </row>
    <row r="535" spans="1:5" ht="15.75" thickBot="1" x14ac:dyDescent="0.3">
      <c r="A535" s="11" t="s">
        <v>68</v>
      </c>
      <c r="B535" s="9"/>
      <c r="C535" s="9"/>
      <c r="D535" s="9"/>
      <c r="E535" s="9"/>
    </row>
    <row r="536" spans="1:5" ht="15.75" thickBot="1" x14ac:dyDescent="0.3">
      <c r="A536" s="1" t="s">
        <v>50</v>
      </c>
      <c r="B536" s="12">
        <f>B537+B538+B539+B540</f>
        <v>3850</v>
      </c>
      <c r="C536" s="12">
        <f t="shared" ref="C536:E536" si="101">C537+C538+C539+C540</f>
        <v>10000</v>
      </c>
      <c r="D536" s="12">
        <f t="shared" si="101"/>
        <v>15000</v>
      </c>
      <c r="E536" s="12">
        <f t="shared" si="101"/>
        <v>0</v>
      </c>
    </row>
    <row r="537" spans="1:5" ht="15.75" thickBot="1" x14ac:dyDescent="0.3">
      <c r="A537" s="11" t="s">
        <v>60</v>
      </c>
      <c r="B537" s="12"/>
      <c r="C537" s="12"/>
      <c r="D537" s="12"/>
      <c r="E537" s="12"/>
    </row>
    <row r="538" spans="1:5" ht="15.75" thickBot="1" x14ac:dyDescent="0.3">
      <c r="A538" s="11" t="s">
        <v>66</v>
      </c>
      <c r="B538" s="6"/>
      <c r="C538" s="6"/>
      <c r="D538" s="6"/>
      <c r="E538" s="12"/>
    </row>
    <row r="539" spans="1:5" ht="15.75" thickBot="1" x14ac:dyDescent="0.3">
      <c r="A539" s="11" t="s">
        <v>67</v>
      </c>
      <c r="B539" s="6"/>
      <c r="C539" s="6"/>
      <c r="D539" s="12"/>
      <c r="E539" s="12"/>
    </row>
    <row r="540" spans="1:5" ht="15.75" thickBot="1" x14ac:dyDescent="0.3">
      <c r="A540" s="11" t="s">
        <v>68</v>
      </c>
      <c r="B540" s="6">
        <v>3850</v>
      </c>
      <c r="C540" s="6">
        <v>10000</v>
      </c>
      <c r="D540" s="6">
        <v>15000</v>
      </c>
      <c r="E540" s="12"/>
    </row>
    <row r="541" spans="1:5" ht="15.75" thickBot="1" x14ac:dyDescent="0.3">
      <c r="A541" s="22" t="s">
        <v>37</v>
      </c>
      <c r="B541" s="12">
        <f>B531+B536</f>
        <v>3850</v>
      </c>
      <c r="C541" s="12">
        <f t="shared" ref="C541:E541" si="102">C531+C536</f>
        <v>10000</v>
      </c>
      <c r="D541" s="12">
        <f t="shared" si="102"/>
        <v>15000</v>
      </c>
      <c r="E541" s="12">
        <f t="shared" si="102"/>
        <v>0</v>
      </c>
    </row>
    <row r="542" spans="1:5" ht="15.75" thickBot="1" x14ac:dyDescent="0.3">
      <c r="A542" s="80" t="s">
        <v>54</v>
      </c>
      <c r="B542" s="242" t="s">
        <v>171</v>
      </c>
      <c r="C542" s="243"/>
      <c r="D542" s="244"/>
      <c r="E542" s="245"/>
    </row>
    <row r="543" spans="1:5" ht="34.5" thickBot="1" x14ac:dyDescent="0.3">
      <c r="A543" s="21" t="s">
        <v>28</v>
      </c>
      <c r="B543" s="82" t="s">
        <v>172</v>
      </c>
      <c r="C543" s="58" t="s">
        <v>65</v>
      </c>
      <c r="D543" s="59"/>
      <c r="E543" s="60" t="s">
        <v>173</v>
      </c>
    </row>
    <row r="544" spans="1:5" ht="23.25" customHeight="1" thickBot="1" x14ac:dyDescent="0.3">
      <c r="A544" s="4" t="s">
        <v>9</v>
      </c>
      <c r="B544" s="168" t="s">
        <v>174</v>
      </c>
      <c r="C544" s="169"/>
      <c r="D544" s="169"/>
      <c r="E544" s="170"/>
    </row>
    <row r="545" spans="1:5" ht="15.75" thickBot="1" x14ac:dyDescent="0.3">
      <c r="A545" s="4" t="s">
        <v>14</v>
      </c>
      <c r="B545" s="171" t="s">
        <v>175</v>
      </c>
      <c r="C545" s="172"/>
      <c r="D545" s="172"/>
      <c r="E545" s="173"/>
    </row>
    <row r="546" spans="1:5" x14ac:dyDescent="0.25">
      <c r="A546" s="174"/>
      <c r="B546" s="19">
        <v>2019</v>
      </c>
      <c r="C546" s="19">
        <v>2020</v>
      </c>
      <c r="D546" s="19">
        <v>2021</v>
      </c>
      <c r="E546" s="19">
        <v>2022</v>
      </c>
    </row>
    <row r="547" spans="1:5" ht="15.75" thickBot="1" x14ac:dyDescent="0.3">
      <c r="A547" s="175"/>
      <c r="B547" s="20" t="s">
        <v>5</v>
      </c>
      <c r="C547" s="20" t="s">
        <v>6</v>
      </c>
      <c r="D547" s="20" t="s">
        <v>6</v>
      </c>
      <c r="E547" s="20" t="s">
        <v>6</v>
      </c>
    </row>
    <row r="548" spans="1:5" ht="15.75" thickBot="1" x14ac:dyDescent="0.3">
      <c r="A548" s="4" t="s">
        <v>8</v>
      </c>
      <c r="B548" s="6">
        <v>3</v>
      </c>
      <c r="C548" s="6">
        <v>0</v>
      </c>
      <c r="D548" s="6"/>
      <c r="E548" s="6"/>
    </row>
    <row r="549" spans="1:5" ht="15.75" thickBot="1" x14ac:dyDescent="0.3">
      <c r="A549" s="4" t="s">
        <v>15</v>
      </c>
      <c r="B549" s="6">
        <f>B567</f>
        <v>2150</v>
      </c>
      <c r="C549" s="6">
        <v>0</v>
      </c>
      <c r="D549" s="6"/>
      <c r="E549" s="6"/>
    </row>
    <row r="550" spans="1:5" ht="15.75" thickBot="1" x14ac:dyDescent="0.3">
      <c r="A550" s="4" t="s">
        <v>23</v>
      </c>
      <c r="B550" s="6">
        <f>B549/B548</f>
        <v>716.66666666666663</v>
      </c>
      <c r="C550" s="6" t="e">
        <f t="shared" ref="C550:E550" si="103">C549/C548</f>
        <v>#DIV/0!</v>
      </c>
      <c r="D550" s="6" t="e">
        <f t="shared" si="103"/>
        <v>#DIV/0!</v>
      </c>
      <c r="E550" s="6" t="e">
        <f t="shared" si="103"/>
        <v>#DIV/0!</v>
      </c>
    </row>
    <row r="551" spans="1:5" ht="15.75" thickBot="1" x14ac:dyDescent="0.3">
      <c r="A551" s="4" t="s">
        <v>16</v>
      </c>
      <c r="B551" s="118" t="s">
        <v>22</v>
      </c>
      <c r="C551" s="8">
        <f t="shared" ref="C551:E553" si="104">C548/B548-1</f>
        <v>-1</v>
      </c>
      <c r="D551" s="8" t="e">
        <f t="shared" si="104"/>
        <v>#DIV/0!</v>
      </c>
      <c r="E551" s="8" t="e">
        <f t="shared" si="104"/>
        <v>#DIV/0!</v>
      </c>
    </row>
    <row r="552" spans="1:5" ht="15.75" thickBot="1" x14ac:dyDescent="0.3">
      <c r="A552" s="4" t="s">
        <v>17</v>
      </c>
      <c r="B552" s="118" t="s">
        <v>22</v>
      </c>
      <c r="C552" s="8">
        <f t="shared" si="104"/>
        <v>-1</v>
      </c>
      <c r="D552" s="8" t="e">
        <f t="shared" si="104"/>
        <v>#DIV/0!</v>
      </c>
      <c r="E552" s="8" t="e">
        <f t="shared" si="104"/>
        <v>#DIV/0!</v>
      </c>
    </row>
    <row r="553" spans="1:5" ht="15.75" thickBot="1" x14ac:dyDescent="0.3">
      <c r="A553" s="4" t="s">
        <v>18</v>
      </c>
      <c r="B553" s="118" t="s">
        <v>22</v>
      </c>
      <c r="C553" s="8" t="e">
        <f t="shared" si="104"/>
        <v>#DIV/0!</v>
      </c>
      <c r="D553" s="8" t="e">
        <f t="shared" si="104"/>
        <v>#DIV/0!</v>
      </c>
      <c r="E553" s="8" t="e">
        <f t="shared" si="104"/>
        <v>#DIV/0!</v>
      </c>
    </row>
    <row r="554" spans="1:5" ht="15.75" customHeight="1" thickBot="1" x14ac:dyDescent="0.3">
      <c r="A554" s="176" t="s">
        <v>40</v>
      </c>
      <c r="B554" s="177"/>
      <c r="C554" s="177"/>
      <c r="D554" s="177"/>
      <c r="E554" s="178"/>
    </row>
    <row r="555" spans="1:5" x14ac:dyDescent="0.25">
      <c r="A555" s="174"/>
      <c r="B555" s="19">
        <v>2019</v>
      </c>
      <c r="C555" s="19">
        <v>2020</v>
      </c>
      <c r="D555" s="19">
        <v>2021</v>
      </c>
      <c r="E555" s="19">
        <v>2022</v>
      </c>
    </row>
    <row r="556" spans="1:5" ht="15.75" thickBot="1" x14ac:dyDescent="0.3">
      <c r="A556" s="175"/>
      <c r="B556" s="20" t="s">
        <v>5</v>
      </c>
      <c r="C556" s="20" t="s">
        <v>6</v>
      </c>
      <c r="D556" s="20" t="s">
        <v>6</v>
      </c>
      <c r="E556" s="20" t="s">
        <v>6</v>
      </c>
    </row>
    <row r="557" spans="1:5" ht="15.75" thickBot="1" x14ac:dyDescent="0.3">
      <c r="A557" s="1" t="s">
        <v>49</v>
      </c>
      <c r="B557" s="9">
        <f>B558+B559+B560+B561</f>
        <v>0</v>
      </c>
      <c r="C557" s="9">
        <f t="shared" ref="C557:E557" si="105">C558+C559+C560+C561</f>
        <v>0</v>
      </c>
      <c r="D557" s="9">
        <f t="shared" si="105"/>
        <v>0</v>
      </c>
      <c r="E557" s="9">
        <f t="shared" si="105"/>
        <v>0</v>
      </c>
    </row>
    <row r="558" spans="1:5" ht="15.75" thickBot="1" x14ac:dyDescent="0.3">
      <c r="A558" s="11" t="s">
        <v>60</v>
      </c>
      <c r="B558" s="9"/>
      <c r="C558" s="9"/>
      <c r="D558" s="9"/>
      <c r="E558" s="9"/>
    </row>
    <row r="559" spans="1:5" ht="15.75" thickBot="1" x14ac:dyDescent="0.3">
      <c r="A559" s="11" t="s">
        <v>66</v>
      </c>
      <c r="B559" s="9"/>
      <c r="C559" s="9"/>
      <c r="D559" s="9"/>
      <c r="E559" s="9"/>
    </row>
    <row r="560" spans="1:5" ht="15.75" thickBot="1" x14ac:dyDescent="0.3">
      <c r="A560" s="11" t="s">
        <v>67</v>
      </c>
      <c r="B560" s="9"/>
      <c r="C560" s="9"/>
      <c r="D560" s="9"/>
      <c r="E560" s="9"/>
    </row>
    <row r="561" spans="1:5" ht="15.75" thickBot="1" x14ac:dyDescent="0.3">
      <c r="A561" s="11" t="s">
        <v>68</v>
      </c>
      <c r="B561" s="9"/>
      <c r="C561" s="9"/>
      <c r="D561" s="9"/>
      <c r="E561" s="9"/>
    </row>
    <row r="562" spans="1:5" ht="15.75" thickBot="1" x14ac:dyDescent="0.3">
      <c r="A562" s="1" t="s">
        <v>50</v>
      </c>
      <c r="B562" s="12">
        <f>B563+B564+B565+B566</f>
        <v>2150</v>
      </c>
      <c r="C562" s="12">
        <f t="shared" ref="C562:E562" si="106">C563+C564+C565+C566</f>
        <v>0</v>
      </c>
      <c r="D562" s="12">
        <f t="shared" si="106"/>
        <v>0</v>
      </c>
      <c r="E562" s="12">
        <f t="shared" si="106"/>
        <v>0</v>
      </c>
    </row>
    <row r="563" spans="1:5" ht="15.75" thickBot="1" x14ac:dyDescent="0.3">
      <c r="A563" s="11" t="s">
        <v>60</v>
      </c>
      <c r="B563" s="12"/>
      <c r="C563" s="12"/>
      <c r="D563" s="12"/>
      <c r="E563" s="12"/>
    </row>
    <row r="564" spans="1:5" ht="15.75" thickBot="1" x14ac:dyDescent="0.3">
      <c r="A564" s="11" t="s">
        <v>66</v>
      </c>
      <c r="B564" s="6"/>
      <c r="C564" s="6"/>
      <c r="D564" s="6"/>
      <c r="E564" s="6"/>
    </row>
    <row r="565" spans="1:5" ht="15.75" thickBot="1" x14ac:dyDescent="0.3">
      <c r="A565" s="11" t="s">
        <v>67</v>
      </c>
      <c r="B565" s="6"/>
      <c r="C565" s="6"/>
      <c r="D565" s="12"/>
      <c r="E565" s="12"/>
    </row>
    <row r="566" spans="1:5" ht="15.75" thickBot="1" x14ac:dyDescent="0.3">
      <c r="A566" s="11" t="s">
        <v>68</v>
      </c>
      <c r="B566" s="6">
        <v>2150</v>
      </c>
      <c r="C566" s="6">
        <v>0</v>
      </c>
      <c r="D566" s="6"/>
      <c r="E566" s="12"/>
    </row>
    <row r="567" spans="1:5" ht="15.75" thickBot="1" x14ac:dyDescent="0.3">
      <c r="A567" s="22" t="s">
        <v>37</v>
      </c>
      <c r="B567" s="12">
        <f>B557+B562</f>
        <v>2150</v>
      </c>
      <c r="C567" s="12">
        <f t="shared" ref="C567:E567" si="107">C557+C562</f>
        <v>0</v>
      </c>
      <c r="D567" s="12">
        <f t="shared" si="107"/>
        <v>0</v>
      </c>
      <c r="E567" s="12">
        <f t="shared" si="107"/>
        <v>0</v>
      </c>
    </row>
    <row r="568" spans="1:5" ht="15.75" thickBot="1" x14ac:dyDescent="0.3">
      <c r="A568" s="80" t="s">
        <v>54</v>
      </c>
      <c r="B568" s="242" t="s">
        <v>176</v>
      </c>
      <c r="C568" s="243"/>
      <c r="D568" s="244"/>
      <c r="E568" s="245"/>
    </row>
    <row r="569" spans="1:5" ht="34.5" thickBot="1" x14ac:dyDescent="0.3">
      <c r="A569" s="21" t="s">
        <v>28</v>
      </c>
      <c r="B569" s="82" t="s">
        <v>111</v>
      </c>
      <c r="C569" s="58" t="s">
        <v>65</v>
      </c>
      <c r="D569" s="59" t="s">
        <v>462</v>
      </c>
      <c r="E569" s="60"/>
    </row>
    <row r="570" spans="1:5" ht="23.25" customHeight="1" thickBot="1" x14ac:dyDescent="0.3">
      <c r="A570" s="4" t="s">
        <v>9</v>
      </c>
      <c r="B570" s="168" t="s">
        <v>177</v>
      </c>
      <c r="C570" s="169"/>
      <c r="D570" s="169"/>
      <c r="E570" s="170"/>
    </row>
    <row r="571" spans="1:5" ht="15.75" thickBot="1" x14ac:dyDescent="0.3">
      <c r="A571" s="4" t="s">
        <v>14</v>
      </c>
      <c r="B571" s="171" t="s">
        <v>178</v>
      </c>
      <c r="C571" s="172"/>
      <c r="D571" s="172"/>
      <c r="E571" s="173"/>
    </row>
    <row r="572" spans="1:5" x14ac:dyDescent="0.25">
      <c r="A572" s="174"/>
      <c r="B572" s="19">
        <v>2019</v>
      </c>
      <c r="C572" s="19">
        <v>2020</v>
      </c>
      <c r="D572" s="19">
        <v>2021</v>
      </c>
      <c r="E572" s="19">
        <v>2022</v>
      </c>
    </row>
    <row r="573" spans="1:5" ht="15.75" thickBot="1" x14ac:dyDescent="0.3">
      <c r="A573" s="175"/>
      <c r="B573" s="20" t="s">
        <v>5</v>
      </c>
      <c r="C573" s="20" t="s">
        <v>6</v>
      </c>
      <c r="D573" s="20" t="s">
        <v>6</v>
      </c>
      <c r="E573" s="20" t="s">
        <v>6</v>
      </c>
    </row>
    <row r="574" spans="1:5" ht="15.75" thickBot="1" x14ac:dyDescent="0.3">
      <c r="A574" s="4" t="s">
        <v>8</v>
      </c>
      <c r="B574" s="118">
        <v>6</v>
      </c>
      <c r="C574" s="118">
        <v>18</v>
      </c>
      <c r="D574" s="118">
        <v>0</v>
      </c>
      <c r="E574" s="118">
        <v>0</v>
      </c>
    </row>
    <row r="575" spans="1:5" ht="15.75" thickBot="1" x14ac:dyDescent="0.3">
      <c r="A575" s="4" t="s">
        <v>15</v>
      </c>
      <c r="B575" s="6">
        <f>B593</f>
        <v>10000</v>
      </c>
      <c r="C575" s="6">
        <f t="shared" ref="C575:E575" si="108">C593</f>
        <v>30000</v>
      </c>
      <c r="D575" s="6">
        <f t="shared" si="108"/>
        <v>0</v>
      </c>
      <c r="E575" s="6">
        <f t="shared" si="108"/>
        <v>0</v>
      </c>
    </row>
    <row r="576" spans="1:5" ht="15.75" thickBot="1" x14ac:dyDescent="0.3">
      <c r="A576" s="4" t="s">
        <v>23</v>
      </c>
      <c r="B576" s="6">
        <f>B575/B574</f>
        <v>1666.6666666666667</v>
      </c>
      <c r="C576" s="6">
        <f t="shared" ref="C576:E576" si="109">C575/C574</f>
        <v>1666.6666666666667</v>
      </c>
      <c r="D576" s="6" t="e">
        <f t="shared" si="109"/>
        <v>#DIV/0!</v>
      </c>
      <c r="E576" s="6" t="e">
        <f t="shared" si="109"/>
        <v>#DIV/0!</v>
      </c>
    </row>
    <row r="577" spans="1:5" ht="15.75" thickBot="1" x14ac:dyDescent="0.3">
      <c r="A577" s="4" t="s">
        <v>16</v>
      </c>
      <c r="B577" s="118" t="s">
        <v>22</v>
      </c>
      <c r="C577" s="8">
        <f t="shared" ref="C577:E579" si="110">C574/B574-1</f>
        <v>2</v>
      </c>
      <c r="D577" s="8">
        <f t="shared" si="110"/>
        <v>-1</v>
      </c>
      <c r="E577" s="8" t="e">
        <f t="shared" si="110"/>
        <v>#DIV/0!</v>
      </c>
    </row>
    <row r="578" spans="1:5" ht="15.75" thickBot="1" x14ac:dyDescent="0.3">
      <c r="A578" s="4" t="s">
        <v>17</v>
      </c>
      <c r="B578" s="118" t="s">
        <v>22</v>
      </c>
      <c r="C578" s="8">
        <f t="shared" si="110"/>
        <v>2</v>
      </c>
      <c r="D578" s="8">
        <f t="shared" si="110"/>
        <v>-1</v>
      </c>
      <c r="E578" s="8" t="e">
        <f t="shared" si="110"/>
        <v>#DIV/0!</v>
      </c>
    </row>
    <row r="579" spans="1:5" ht="15.75" thickBot="1" x14ac:dyDescent="0.3">
      <c r="A579" s="4" t="s">
        <v>18</v>
      </c>
      <c r="B579" s="118" t="s">
        <v>22</v>
      </c>
      <c r="C579" s="8">
        <f t="shared" si="110"/>
        <v>0</v>
      </c>
      <c r="D579" s="8" t="e">
        <f t="shared" si="110"/>
        <v>#DIV/0!</v>
      </c>
      <c r="E579" s="8" t="e">
        <f t="shared" si="110"/>
        <v>#DIV/0!</v>
      </c>
    </row>
    <row r="580" spans="1:5" ht="15.75" customHeight="1" thickBot="1" x14ac:dyDescent="0.3">
      <c r="A580" s="176" t="s">
        <v>40</v>
      </c>
      <c r="B580" s="177"/>
      <c r="C580" s="177"/>
      <c r="D580" s="177"/>
      <c r="E580" s="178"/>
    </row>
    <row r="581" spans="1:5" x14ac:dyDescent="0.25">
      <c r="A581" s="174"/>
      <c r="B581" s="19">
        <v>2019</v>
      </c>
      <c r="C581" s="19">
        <v>2020</v>
      </c>
      <c r="D581" s="19">
        <v>2021</v>
      </c>
      <c r="E581" s="19">
        <v>2022</v>
      </c>
    </row>
    <row r="582" spans="1:5" ht="15.75" thickBot="1" x14ac:dyDescent="0.3">
      <c r="A582" s="175"/>
      <c r="B582" s="20" t="s">
        <v>5</v>
      </c>
      <c r="C582" s="20" t="s">
        <v>6</v>
      </c>
      <c r="D582" s="20" t="s">
        <v>6</v>
      </c>
      <c r="E582" s="20" t="s">
        <v>6</v>
      </c>
    </row>
    <row r="583" spans="1:5" ht="15.75" thickBot="1" x14ac:dyDescent="0.3">
      <c r="A583" s="1" t="s">
        <v>49</v>
      </c>
      <c r="B583" s="9">
        <f>B584+B585+B586+B587</f>
        <v>0</v>
      </c>
      <c r="C583" s="9">
        <f t="shared" ref="C583:E583" si="111">C584+C585+C586+C587</f>
        <v>0</v>
      </c>
      <c r="D583" s="9">
        <f t="shared" si="111"/>
        <v>0</v>
      </c>
      <c r="E583" s="9">
        <f t="shared" si="111"/>
        <v>0</v>
      </c>
    </row>
    <row r="584" spans="1:5" ht="15.75" thickBot="1" x14ac:dyDescent="0.3">
      <c r="A584" s="11" t="s">
        <v>60</v>
      </c>
      <c r="B584" s="9"/>
      <c r="C584" s="9"/>
      <c r="D584" s="9"/>
      <c r="E584" s="9"/>
    </row>
    <row r="585" spans="1:5" ht="15.75" thickBot="1" x14ac:dyDescent="0.3">
      <c r="A585" s="11" t="s">
        <v>66</v>
      </c>
      <c r="B585" s="9"/>
      <c r="C585" s="9"/>
      <c r="D585" s="9"/>
      <c r="E585" s="9"/>
    </row>
    <row r="586" spans="1:5" ht="15.75" thickBot="1" x14ac:dyDescent="0.3">
      <c r="A586" s="11" t="s">
        <v>67</v>
      </c>
      <c r="B586" s="9"/>
      <c r="C586" s="9"/>
      <c r="D586" s="9"/>
      <c r="E586" s="9"/>
    </row>
    <row r="587" spans="1:5" ht="15.75" thickBot="1" x14ac:dyDescent="0.3">
      <c r="A587" s="11" t="s">
        <v>68</v>
      </c>
      <c r="B587" s="9"/>
      <c r="C587" s="9"/>
      <c r="D587" s="9"/>
      <c r="E587" s="9"/>
    </row>
    <row r="588" spans="1:5" ht="15.75" thickBot="1" x14ac:dyDescent="0.3">
      <c r="A588" s="1" t="s">
        <v>50</v>
      </c>
      <c r="B588" s="12">
        <f>B589+B590+B591+B592</f>
        <v>10000</v>
      </c>
      <c r="C588" s="12">
        <f t="shared" ref="C588:E588" si="112">C589+C590+C591+C592</f>
        <v>30000</v>
      </c>
      <c r="D588" s="12">
        <f t="shared" si="112"/>
        <v>0</v>
      </c>
      <c r="E588" s="12">
        <f t="shared" si="112"/>
        <v>0</v>
      </c>
    </row>
    <row r="589" spans="1:5" ht="15.75" thickBot="1" x14ac:dyDescent="0.3">
      <c r="A589" s="11" t="s">
        <v>60</v>
      </c>
      <c r="B589" s="12"/>
      <c r="C589" s="12"/>
      <c r="D589" s="12"/>
      <c r="E589" s="12"/>
    </row>
    <row r="590" spans="1:5" ht="15.75" thickBot="1" x14ac:dyDescent="0.3">
      <c r="A590" s="11" t="s">
        <v>66</v>
      </c>
      <c r="B590" s="6">
        <v>10000</v>
      </c>
      <c r="C590" s="51">
        <v>30000</v>
      </c>
      <c r="D590" s="6">
        <v>0</v>
      </c>
      <c r="E590" s="12"/>
    </row>
    <row r="591" spans="1:5" ht="15.75" thickBot="1" x14ac:dyDescent="0.3">
      <c r="A591" s="11" t="s">
        <v>67</v>
      </c>
      <c r="B591" s="6"/>
      <c r="C591" s="6"/>
      <c r="D591" s="12"/>
      <c r="E591" s="12"/>
    </row>
    <row r="592" spans="1:5" ht="15.75" thickBot="1" x14ac:dyDescent="0.3">
      <c r="A592" s="11" t="s">
        <v>68</v>
      </c>
      <c r="B592" s="6"/>
      <c r="C592" s="6"/>
      <c r="D592" s="6"/>
      <c r="E592" s="12"/>
    </row>
    <row r="593" spans="1:5" ht="15.75" thickBot="1" x14ac:dyDescent="0.3">
      <c r="A593" s="22" t="s">
        <v>37</v>
      </c>
      <c r="B593" s="12">
        <f>B583+B588</f>
        <v>10000</v>
      </c>
      <c r="C593" s="12">
        <f t="shared" ref="C593:E593" si="113">C583+C588</f>
        <v>30000</v>
      </c>
      <c r="D593" s="12">
        <f t="shared" si="113"/>
        <v>0</v>
      </c>
      <c r="E593" s="12">
        <f t="shared" si="113"/>
        <v>0</v>
      </c>
    </row>
    <row r="594" spans="1:5" ht="34.5" thickBot="1" x14ac:dyDescent="0.3">
      <c r="A594" s="21" t="s">
        <v>69</v>
      </c>
      <c r="B594" s="82" t="s">
        <v>179</v>
      </c>
      <c r="C594" s="58" t="s">
        <v>65</v>
      </c>
      <c r="D594" s="59" t="s">
        <v>180</v>
      </c>
      <c r="E594" s="60"/>
    </row>
    <row r="595" spans="1:5" ht="23.25" customHeight="1" thickBot="1" x14ac:dyDescent="0.3">
      <c r="A595" s="4" t="s">
        <v>9</v>
      </c>
      <c r="B595" s="168" t="s">
        <v>181</v>
      </c>
      <c r="C595" s="169"/>
      <c r="D595" s="169"/>
      <c r="E595" s="170"/>
    </row>
    <row r="596" spans="1:5" ht="15.75" thickBot="1" x14ac:dyDescent="0.3">
      <c r="A596" s="4" t="s">
        <v>14</v>
      </c>
      <c r="B596" s="171" t="s">
        <v>178</v>
      </c>
      <c r="C596" s="172"/>
      <c r="D596" s="172"/>
      <c r="E596" s="173"/>
    </row>
    <row r="597" spans="1:5" x14ac:dyDescent="0.25">
      <c r="A597" s="174"/>
      <c r="B597" s="19">
        <v>2019</v>
      </c>
      <c r="C597" s="19">
        <v>2020</v>
      </c>
      <c r="D597" s="19">
        <v>2021</v>
      </c>
      <c r="E597" s="19">
        <v>2022</v>
      </c>
    </row>
    <row r="598" spans="1:5" ht="15.75" thickBot="1" x14ac:dyDescent="0.3">
      <c r="A598" s="175"/>
      <c r="B598" s="20" t="s">
        <v>5</v>
      </c>
      <c r="C598" s="20" t="s">
        <v>6</v>
      </c>
      <c r="D598" s="20" t="s">
        <v>6</v>
      </c>
      <c r="E598" s="20" t="s">
        <v>6</v>
      </c>
    </row>
    <row r="599" spans="1:5" ht="15.75" thickBot="1" x14ac:dyDescent="0.3">
      <c r="A599" s="4" t="s">
        <v>8</v>
      </c>
      <c r="B599" s="118">
        <v>6</v>
      </c>
      <c r="C599" s="118">
        <v>6</v>
      </c>
      <c r="D599" s="118">
        <v>0</v>
      </c>
      <c r="E599" s="118">
        <v>0</v>
      </c>
    </row>
    <row r="600" spans="1:5" ht="15.75" thickBot="1" x14ac:dyDescent="0.3">
      <c r="A600" s="4" t="s">
        <v>15</v>
      </c>
      <c r="B600" s="6">
        <f>B618</f>
        <v>2000</v>
      </c>
      <c r="C600" s="6">
        <f>C618</f>
        <v>2000</v>
      </c>
      <c r="D600" s="6">
        <v>0</v>
      </c>
      <c r="E600" s="6">
        <f t="shared" ref="E600" si="114">E618</f>
        <v>0</v>
      </c>
    </row>
    <row r="601" spans="1:5" ht="15.75" thickBot="1" x14ac:dyDescent="0.3">
      <c r="A601" s="4" t="s">
        <v>23</v>
      </c>
      <c r="B601" s="6">
        <f>B600/B599</f>
        <v>333.33333333333331</v>
      </c>
      <c r="C601" s="6">
        <f t="shared" ref="C601:E601" si="115">C600/C599</f>
        <v>333.33333333333331</v>
      </c>
      <c r="D601" s="6" t="e">
        <f t="shared" si="115"/>
        <v>#DIV/0!</v>
      </c>
      <c r="E601" s="6" t="e">
        <f t="shared" si="115"/>
        <v>#DIV/0!</v>
      </c>
    </row>
    <row r="602" spans="1:5" ht="15.75" thickBot="1" x14ac:dyDescent="0.3">
      <c r="A602" s="4" t="s">
        <v>16</v>
      </c>
      <c r="B602" s="118" t="s">
        <v>22</v>
      </c>
      <c r="C602" s="8">
        <f t="shared" ref="C602:E604" si="116">C599/B599-1</f>
        <v>0</v>
      </c>
      <c r="D602" s="8">
        <f t="shared" si="116"/>
        <v>-1</v>
      </c>
      <c r="E602" s="8" t="e">
        <f t="shared" si="116"/>
        <v>#DIV/0!</v>
      </c>
    </row>
    <row r="603" spans="1:5" ht="15.75" thickBot="1" x14ac:dyDescent="0.3">
      <c r="A603" s="4" t="s">
        <v>17</v>
      </c>
      <c r="B603" s="118" t="s">
        <v>22</v>
      </c>
      <c r="C603" s="8">
        <f t="shared" si="116"/>
        <v>0</v>
      </c>
      <c r="D603" s="8">
        <f t="shared" si="116"/>
        <v>-1</v>
      </c>
      <c r="E603" s="8" t="e">
        <f t="shared" si="116"/>
        <v>#DIV/0!</v>
      </c>
    </row>
    <row r="604" spans="1:5" ht="15.75" thickBot="1" x14ac:dyDescent="0.3">
      <c r="A604" s="4" t="s">
        <v>18</v>
      </c>
      <c r="B604" s="118" t="s">
        <v>22</v>
      </c>
      <c r="C604" s="8">
        <f t="shared" si="116"/>
        <v>0</v>
      </c>
      <c r="D604" s="8" t="e">
        <f t="shared" si="116"/>
        <v>#DIV/0!</v>
      </c>
      <c r="E604" s="8" t="e">
        <f t="shared" si="116"/>
        <v>#DIV/0!</v>
      </c>
    </row>
    <row r="605" spans="1:5" ht="15.75" customHeight="1" thickBot="1" x14ac:dyDescent="0.3">
      <c r="A605" s="176" t="s">
        <v>40</v>
      </c>
      <c r="B605" s="177"/>
      <c r="C605" s="177"/>
      <c r="D605" s="177"/>
      <c r="E605" s="178"/>
    </row>
    <row r="606" spans="1:5" x14ac:dyDescent="0.25">
      <c r="A606" s="174"/>
      <c r="B606" s="19">
        <v>2019</v>
      </c>
      <c r="C606" s="19">
        <v>2020</v>
      </c>
      <c r="D606" s="19">
        <v>2021</v>
      </c>
      <c r="E606" s="19">
        <v>2022</v>
      </c>
    </row>
    <row r="607" spans="1:5" ht="15.75" thickBot="1" x14ac:dyDescent="0.3">
      <c r="A607" s="175"/>
      <c r="B607" s="20" t="s">
        <v>5</v>
      </c>
      <c r="C607" s="20" t="s">
        <v>6</v>
      </c>
      <c r="D607" s="20" t="s">
        <v>6</v>
      </c>
      <c r="E607" s="20" t="s">
        <v>6</v>
      </c>
    </row>
    <row r="608" spans="1:5" ht="15.75" thickBot="1" x14ac:dyDescent="0.3">
      <c r="A608" s="1" t="s">
        <v>49</v>
      </c>
      <c r="B608" s="9">
        <f>B609+B610+B611+B612</f>
        <v>0</v>
      </c>
      <c r="C608" s="9">
        <f t="shared" ref="C608:E608" si="117">C609+C610+C611+C612</f>
        <v>0</v>
      </c>
      <c r="D608" s="9">
        <f t="shared" si="117"/>
        <v>0</v>
      </c>
      <c r="E608" s="9">
        <f t="shared" si="117"/>
        <v>0</v>
      </c>
    </row>
    <row r="609" spans="1:5" ht="15.75" thickBot="1" x14ac:dyDescent="0.3">
      <c r="A609" s="11" t="s">
        <v>60</v>
      </c>
      <c r="B609" s="9"/>
      <c r="C609" s="9"/>
      <c r="D609" s="9"/>
      <c r="E609" s="9"/>
    </row>
    <row r="610" spans="1:5" ht="15.75" thickBot="1" x14ac:dyDescent="0.3">
      <c r="A610" s="11" t="s">
        <v>66</v>
      </c>
      <c r="B610" s="9"/>
      <c r="C610" s="9"/>
      <c r="D610" s="9"/>
      <c r="E610" s="9"/>
    </row>
    <row r="611" spans="1:5" ht="15.75" thickBot="1" x14ac:dyDescent="0.3">
      <c r="A611" s="11" t="s">
        <v>67</v>
      </c>
      <c r="B611" s="9"/>
      <c r="C611" s="9"/>
      <c r="D611" s="9"/>
      <c r="E611" s="9"/>
    </row>
    <row r="612" spans="1:5" ht="15.75" thickBot="1" x14ac:dyDescent="0.3">
      <c r="A612" s="11" t="s">
        <v>68</v>
      </c>
      <c r="B612" s="9"/>
      <c r="C612" s="9"/>
      <c r="D612" s="9"/>
      <c r="E612" s="9"/>
    </row>
    <row r="613" spans="1:5" ht="15.75" thickBot="1" x14ac:dyDescent="0.3">
      <c r="A613" s="1" t="s">
        <v>50</v>
      </c>
      <c r="B613" s="12">
        <f>B614+B615+B616+B617</f>
        <v>2000</v>
      </c>
      <c r="C613" s="12">
        <f t="shared" ref="C613:E613" si="118">C614+C615+C616+C617</f>
        <v>2000</v>
      </c>
      <c r="D613" s="12">
        <f t="shared" si="118"/>
        <v>0</v>
      </c>
      <c r="E613" s="12">
        <f t="shared" si="118"/>
        <v>0</v>
      </c>
    </row>
    <row r="614" spans="1:5" ht="15.75" thickBot="1" x14ac:dyDescent="0.3">
      <c r="A614" s="11" t="s">
        <v>60</v>
      </c>
      <c r="B614" s="12"/>
      <c r="C614" s="12"/>
      <c r="D614" s="12"/>
      <c r="E614" s="12"/>
    </row>
    <row r="615" spans="1:5" ht="15.75" thickBot="1" x14ac:dyDescent="0.3">
      <c r="A615" s="11" t="s">
        <v>66</v>
      </c>
      <c r="B615" s="6"/>
      <c r="C615" s="6"/>
      <c r="D615" s="6"/>
      <c r="E615" s="12"/>
    </row>
    <row r="616" spans="1:5" ht="15.75" thickBot="1" x14ac:dyDescent="0.3">
      <c r="A616" s="11" t="s">
        <v>67</v>
      </c>
      <c r="B616" s="6"/>
      <c r="C616" s="6"/>
      <c r="D616" s="12"/>
      <c r="E616" s="12"/>
    </row>
    <row r="617" spans="1:5" ht="15.75" thickBot="1" x14ac:dyDescent="0.3">
      <c r="A617" s="11" t="s">
        <v>68</v>
      </c>
      <c r="B617" s="6">
        <v>2000</v>
      </c>
      <c r="C617" s="51">
        <v>2000</v>
      </c>
      <c r="D617" s="6">
        <v>0</v>
      </c>
      <c r="E617" s="12"/>
    </row>
    <row r="618" spans="1:5" ht="15.75" thickBot="1" x14ac:dyDescent="0.3">
      <c r="A618" s="22" t="s">
        <v>37</v>
      </c>
      <c r="B618" s="12">
        <f>B608+B613</f>
        <v>2000</v>
      </c>
      <c r="C618" s="12">
        <f t="shared" ref="C618:E618" si="119">C608+C613</f>
        <v>2000</v>
      </c>
      <c r="D618" s="12">
        <f t="shared" si="119"/>
        <v>0</v>
      </c>
      <c r="E618" s="12">
        <f t="shared" si="119"/>
        <v>0</v>
      </c>
    </row>
    <row r="619" spans="1:5" ht="15.75" thickBot="1" x14ac:dyDescent="0.3">
      <c r="A619" s="80" t="s">
        <v>54</v>
      </c>
      <c r="B619" s="242" t="s">
        <v>182</v>
      </c>
      <c r="C619" s="243"/>
      <c r="D619" s="244"/>
      <c r="E619" s="245"/>
    </row>
    <row r="620" spans="1:5" ht="79.5" thickBot="1" x14ac:dyDescent="0.3">
      <c r="A620" s="21" t="s">
        <v>28</v>
      </c>
      <c r="B620" s="82" t="s">
        <v>183</v>
      </c>
      <c r="C620" s="58" t="s">
        <v>65</v>
      </c>
      <c r="D620" s="59"/>
      <c r="E620" s="60"/>
    </row>
    <row r="621" spans="1:5" ht="23.25" customHeight="1" thickBot="1" x14ac:dyDescent="0.3">
      <c r="A621" s="4" t="s">
        <v>9</v>
      </c>
      <c r="B621" s="168" t="s">
        <v>184</v>
      </c>
      <c r="C621" s="169"/>
      <c r="D621" s="169"/>
      <c r="E621" s="170"/>
    </row>
    <row r="622" spans="1:5" ht="15.75" thickBot="1" x14ac:dyDescent="0.3">
      <c r="A622" s="4" t="s">
        <v>14</v>
      </c>
      <c r="B622" s="171" t="s">
        <v>185</v>
      </c>
      <c r="C622" s="172"/>
      <c r="D622" s="172"/>
      <c r="E622" s="173"/>
    </row>
    <row r="623" spans="1:5" x14ac:dyDescent="0.25">
      <c r="A623" s="174"/>
      <c r="B623" s="19">
        <v>2019</v>
      </c>
      <c r="C623" s="19">
        <v>2020</v>
      </c>
      <c r="D623" s="19">
        <v>2021</v>
      </c>
      <c r="E623" s="19">
        <v>2022</v>
      </c>
    </row>
    <row r="624" spans="1:5" ht="15.75" thickBot="1" x14ac:dyDescent="0.3">
      <c r="A624" s="175"/>
      <c r="B624" s="20" t="s">
        <v>5</v>
      </c>
      <c r="C624" s="20" t="s">
        <v>6</v>
      </c>
      <c r="D624" s="20" t="s">
        <v>6</v>
      </c>
      <c r="E624" s="20" t="s">
        <v>6</v>
      </c>
    </row>
    <row r="625" spans="1:5" ht="15.75" thickBot="1" x14ac:dyDescent="0.3">
      <c r="A625" s="4" t="s">
        <v>8</v>
      </c>
      <c r="B625" s="118">
        <v>5</v>
      </c>
      <c r="C625" s="118">
        <v>0</v>
      </c>
      <c r="D625" s="118">
        <v>0</v>
      </c>
      <c r="E625" s="118">
        <v>0</v>
      </c>
    </row>
    <row r="626" spans="1:5" ht="15.75" thickBot="1" x14ac:dyDescent="0.3">
      <c r="A626" s="4" t="s">
        <v>15</v>
      </c>
      <c r="B626" s="6">
        <f>B644</f>
        <v>7500</v>
      </c>
      <c r="C626" s="6">
        <v>0</v>
      </c>
      <c r="D626" s="6">
        <v>0</v>
      </c>
      <c r="E626" s="6">
        <f t="shared" ref="E626" si="120">E644</f>
        <v>0</v>
      </c>
    </row>
    <row r="627" spans="1:5" ht="15.75" thickBot="1" x14ac:dyDescent="0.3">
      <c r="A627" s="4" t="s">
        <v>23</v>
      </c>
      <c r="B627" s="6">
        <f>B626/B625</f>
        <v>1500</v>
      </c>
      <c r="C627" s="6" t="e">
        <f t="shared" ref="C627:E627" si="121">C626/C625</f>
        <v>#DIV/0!</v>
      </c>
      <c r="D627" s="6" t="e">
        <f t="shared" si="121"/>
        <v>#DIV/0!</v>
      </c>
      <c r="E627" s="6" t="e">
        <f t="shared" si="121"/>
        <v>#DIV/0!</v>
      </c>
    </row>
    <row r="628" spans="1:5" ht="15.75" thickBot="1" x14ac:dyDescent="0.3">
      <c r="A628" s="4" t="s">
        <v>16</v>
      </c>
      <c r="B628" s="118" t="s">
        <v>22</v>
      </c>
      <c r="C628" s="8">
        <f t="shared" ref="C628:E630" si="122">C625/B625-1</f>
        <v>-1</v>
      </c>
      <c r="D628" s="8" t="e">
        <f t="shared" si="122"/>
        <v>#DIV/0!</v>
      </c>
      <c r="E628" s="8" t="e">
        <f t="shared" si="122"/>
        <v>#DIV/0!</v>
      </c>
    </row>
    <row r="629" spans="1:5" ht="15.75" thickBot="1" x14ac:dyDescent="0.3">
      <c r="A629" s="4" t="s">
        <v>17</v>
      </c>
      <c r="B629" s="118" t="s">
        <v>22</v>
      </c>
      <c r="C629" s="8">
        <f t="shared" si="122"/>
        <v>-1</v>
      </c>
      <c r="D629" s="8" t="e">
        <f t="shared" si="122"/>
        <v>#DIV/0!</v>
      </c>
      <c r="E629" s="8" t="e">
        <f t="shared" si="122"/>
        <v>#DIV/0!</v>
      </c>
    </row>
    <row r="630" spans="1:5" ht="15.75" thickBot="1" x14ac:dyDescent="0.3">
      <c r="A630" s="4" t="s">
        <v>18</v>
      </c>
      <c r="B630" s="118" t="s">
        <v>22</v>
      </c>
      <c r="C630" s="8" t="e">
        <f t="shared" si="122"/>
        <v>#DIV/0!</v>
      </c>
      <c r="D630" s="8" t="e">
        <f t="shared" si="122"/>
        <v>#DIV/0!</v>
      </c>
      <c r="E630" s="8" t="e">
        <f t="shared" si="122"/>
        <v>#DIV/0!</v>
      </c>
    </row>
    <row r="631" spans="1:5" ht="15.75" customHeight="1" thickBot="1" x14ac:dyDescent="0.3">
      <c r="A631" s="176" t="s">
        <v>40</v>
      </c>
      <c r="B631" s="177"/>
      <c r="C631" s="177"/>
      <c r="D631" s="177"/>
      <c r="E631" s="178"/>
    </row>
    <row r="632" spans="1:5" x14ac:dyDescent="0.25">
      <c r="A632" s="174"/>
      <c r="B632" s="19">
        <v>2019</v>
      </c>
      <c r="C632" s="19">
        <v>2020</v>
      </c>
      <c r="D632" s="19">
        <v>2021</v>
      </c>
      <c r="E632" s="19">
        <v>2022</v>
      </c>
    </row>
    <row r="633" spans="1:5" ht="15.75" thickBot="1" x14ac:dyDescent="0.3">
      <c r="A633" s="175"/>
      <c r="B633" s="20" t="s">
        <v>5</v>
      </c>
      <c r="C633" s="20" t="s">
        <v>6</v>
      </c>
      <c r="D633" s="20" t="s">
        <v>6</v>
      </c>
      <c r="E633" s="20" t="s">
        <v>6</v>
      </c>
    </row>
    <row r="634" spans="1:5" ht="15.75" thickBot="1" x14ac:dyDescent="0.3">
      <c r="A634" s="1" t="s">
        <v>49</v>
      </c>
      <c r="B634" s="9">
        <f>B635+B636+B637+B638</f>
        <v>0</v>
      </c>
      <c r="C634" s="9">
        <f t="shared" ref="C634:E634" si="123">C635+C636+C637+C638</f>
        <v>0</v>
      </c>
      <c r="D634" s="9">
        <f t="shared" si="123"/>
        <v>0</v>
      </c>
      <c r="E634" s="9">
        <f t="shared" si="123"/>
        <v>0</v>
      </c>
    </row>
    <row r="635" spans="1:5" ht="15.75" thickBot="1" x14ac:dyDescent="0.3">
      <c r="A635" s="11" t="s">
        <v>60</v>
      </c>
      <c r="B635" s="9"/>
      <c r="C635" s="9"/>
      <c r="D635" s="9"/>
      <c r="E635" s="9"/>
    </row>
    <row r="636" spans="1:5" ht="15.75" thickBot="1" x14ac:dyDescent="0.3">
      <c r="A636" s="11" t="s">
        <v>66</v>
      </c>
      <c r="B636" s="9"/>
      <c r="C636" s="9"/>
      <c r="D636" s="9"/>
      <c r="E636" s="9"/>
    </row>
    <row r="637" spans="1:5" ht="15.75" thickBot="1" x14ac:dyDescent="0.3">
      <c r="A637" s="11" t="s">
        <v>67</v>
      </c>
      <c r="B637" s="9"/>
      <c r="C637" s="9"/>
      <c r="D637" s="9"/>
      <c r="E637" s="9"/>
    </row>
    <row r="638" spans="1:5" ht="15.75" thickBot="1" x14ac:dyDescent="0.3">
      <c r="A638" s="11" t="s">
        <v>68</v>
      </c>
      <c r="B638" s="9"/>
      <c r="C638" s="9"/>
      <c r="D638" s="9"/>
      <c r="E638" s="9"/>
    </row>
    <row r="639" spans="1:5" ht="15.75" thickBot="1" x14ac:dyDescent="0.3">
      <c r="A639" s="1" t="s">
        <v>50</v>
      </c>
      <c r="B639" s="12">
        <f>B640+B641+B642+B643</f>
        <v>7500</v>
      </c>
      <c r="C639" s="12">
        <f t="shared" ref="C639:E639" si="124">C640+C641+C642+C643</f>
        <v>0</v>
      </c>
      <c r="D639" s="12">
        <f t="shared" si="124"/>
        <v>0</v>
      </c>
      <c r="E639" s="12">
        <f t="shared" si="124"/>
        <v>0</v>
      </c>
    </row>
    <row r="640" spans="1:5" ht="15.75" thickBot="1" x14ac:dyDescent="0.3">
      <c r="A640" s="11" t="s">
        <v>60</v>
      </c>
      <c r="B640" s="12"/>
      <c r="C640" s="12"/>
      <c r="D640" s="12"/>
      <c r="E640" s="12"/>
    </row>
    <row r="641" spans="1:5" ht="15.75" thickBot="1" x14ac:dyDescent="0.3">
      <c r="A641" s="11" t="s">
        <v>66</v>
      </c>
      <c r="B641" s="6">
        <v>6500</v>
      </c>
      <c r="C641" s="6">
        <v>0</v>
      </c>
      <c r="D641" s="6"/>
      <c r="E641" s="12"/>
    </row>
    <row r="642" spans="1:5" ht="15.75" thickBot="1" x14ac:dyDescent="0.3">
      <c r="A642" s="11" t="s">
        <v>67</v>
      </c>
      <c r="B642" s="6"/>
      <c r="C642" s="6"/>
      <c r="D642" s="12"/>
      <c r="E642" s="12"/>
    </row>
    <row r="643" spans="1:5" ht="15.75" thickBot="1" x14ac:dyDescent="0.3">
      <c r="A643" s="11" t="s">
        <v>68</v>
      </c>
      <c r="B643" s="6">
        <v>1000</v>
      </c>
      <c r="C643" s="6">
        <v>0</v>
      </c>
      <c r="D643" s="6"/>
      <c r="E643" s="12"/>
    </row>
    <row r="644" spans="1:5" ht="15.75" thickBot="1" x14ac:dyDescent="0.3">
      <c r="A644" s="22" t="s">
        <v>37</v>
      </c>
      <c r="B644" s="12">
        <f>B634+B639</f>
        <v>7500</v>
      </c>
      <c r="C644" s="12">
        <f t="shared" ref="C644:E644" si="125">C634+C639</f>
        <v>0</v>
      </c>
      <c r="D644" s="12">
        <f t="shared" si="125"/>
        <v>0</v>
      </c>
      <c r="E644" s="12">
        <f t="shared" si="125"/>
        <v>0</v>
      </c>
    </row>
    <row r="645" spans="1:5" ht="15.75" thickBot="1" x14ac:dyDescent="0.3">
      <c r="A645" s="80" t="s">
        <v>54</v>
      </c>
      <c r="B645" s="242" t="s">
        <v>461</v>
      </c>
      <c r="C645" s="243"/>
      <c r="D645" s="244"/>
      <c r="E645" s="245"/>
    </row>
    <row r="646" spans="1:5" ht="90.75" thickBot="1" x14ac:dyDescent="0.3">
      <c r="A646" s="21" t="s">
        <v>28</v>
      </c>
      <c r="B646" s="82" t="s">
        <v>186</v>
      </c>
      <c r="C646" s="58" t="s">
        <v>65</v>
      </c>
      <c r="D646" s="59" t="s">
        <v>460</v>
      </c>
      <c r="E646" s="60"/>
    </row>
    <row r="647" spans="1:5" ht="23.25" customHeight="1" thickBot="1" x14ac:dyDescent="0.3">
      <c r="A647" s="4" t="s">
        <v>9</v>
      </c>
      <c r="B647" s="168" t="s">
        <v>187</v>
      </c>
      <c r="C647" s="169"/>
      <c r="D647" s="169"/>
      <c r="E647" s="170"/>
    </row>
    <row r="648" spans="1:5" ht="15.75" thickBot="1" x14ac:dyDescent="0.3">
      <c r="A648" s="4" t="s">
        <v>14</v>
      </c>
      <c r="B648" s="171" t="s">
        <v>188</v>
      </c>
      <c r="C648" s="172"/>
      <c r="D648" s="172"/>
      <c r="E648" s="173"/>
    </row>
    <row r="649" spans="1:5" x14ac:dyDescent="0.25">
      <c r="A649" s="174"/>
      <c r="B649" s="19">
        <v>2019</v>
      </c>
      <c r="C649" s="19">
        <v>2020</v>
      </c>
      <c r="D649" s="19">
        <v>2021</v>
      </c>
      <c r="E649" s="19">
        <v>2022</v>
      </c>
    </row>
    <row r="650" spans="1:5" ht="15.75" thickBot="1" x14ac:dyDescent="0.3">
      <c r="A650" s="175"/>
      <c r="B650" s="20" t="s">
        <v>5</v>
      </c>
      <c r="C650" s="20" t="s">
        <v>6</v>
      </c>
      <c r="D650" s="20" t="s">
        <v>6</v>
      </c>
      <c r="E650" s="20" t="s">
        <v>6</v>
      </c>
    </row>
    <row r="651" spans="1:5" ht="15.75" thickBot="1" x14ac:dyDescent="0.3">
      <c r="A651" s="4" t="s">
        <v>8</v>
      </c>
      <c r="B651" s="118">
        <v>2</v>
      </c>
      <c r="C651" s="118">
        <v>1</v>
      </c>
      <c r="D651" s="118">
        <v>0</v>
      </c>
      <c r="E651" s="118">
        <v>0</v>
      </c>
    </row>
    <row r="652" spans="1:5" ht="15.75" thickBot="1" x14ac:dyDescent="0.3">
      <c r="A652" s="4" t="s">
        <v>15</v>
      </c>
      <c r="B652" s="6">
        <f>B670</f>
        <v>15511</v>
      </c>
      <c r="C652" s="6">
        <f>C670</f>
        <v>5500</v>
      </c>
      <c r="D652" s="6">
        <v>0</v>
      </c>
      <c r="E652" s="6">
        <f t="shared" ref="E652" si="126">E670</f>
        <v>0</v>
      </c>
    </row>
    <row r="653" spans="1:5" ht="15.75" thickBot="1" x14ac:dyDescent="0.3">
      <c r="A653" s="4" t="s">
        <v>23</v>
      </c>
      <c r="B653" s="6">
        <f>B652/B651</f>
        <v>7755.5</v>
      </c>
      <c r="C653" s="6">
        <f t="shared" ref="C653:E653" si="127">C652/C651</f>
        <v>5500</v>
      </c>
      <c r="D653" s="6" t="e">
        <f t="shared" si="127"/>
        <v>#DIV/0!</v>
      </c>
      <c r="E653" s="6" t="e">
        <f t="shared" si="127"/>
        <v>#DIV/0!</v>
      </c>
    </row>
    <row r="654" spans="1:5" ht="15.75" thickBot="1" x14ac:dyDescent="0.3">
      <c r="A654" s="4" t="s">
        <v>16</v>
      </c>
      <c r="B654" s="118" t="s">
        <v>22</v>
      </c>
      <c r="C654" s="8">
        <f t="shared" ref="C654:E656" si="128">C651/B651-1</f>
        <v>-0.5</v>
      </c>
      <c r="D654" s="8">
        <f t="shared" si="128"/>
        <v>-1</v>
      </c>
      <c r="E654" s="8" t="e">
        <f t="shared" si="128"/>
        <v>#DIV/0!</v>
      </c>
    </row>
    <row r="655" spans="1:5" ht="15.75" thickBot="1" x14ac:dyDescent="0.3">
      <c r="A655" s="4" t="s">
        <v>17</v>
      </c>
      <c r="B655" s="118" t="s">
        <v>22</v>
      </c>
      <c r="C655" s="8">
        <f t="shared" si="128"/>
        <v>-0.64541293275739797</v>
      </c>
      <c r="D655" s="8">
        <f t="shared" si="128"/>
        <v>-1</v>
      </c>
      <c r="E655" s="8" t="e">
        <f t="shared" si="128"/>
        <v>#DIV/0!</v>
      </c>
    </row>
    <row r="656" spans="1:5" ht="15.75" thickBot="1" x14ac:dyDescent="0.3">
      <c r="A656" s="4" t="s">
        <v>18</v>
      </c>
      <c r="B656" s="118" t="s">
        <v>22</v>
      </c>
      <c r="C656" s="8">
        <f t="shared" si="128"/>
        <v>-0.29082586551479594</v>
      </c>
      <c r="D656" s="8" t="e">
        <f t="shared" si="128"/>
        <v>#DIV/0!</v>
      </c>
      <c r="E656" s="8" t="e">
        <f t="shared" si="128"/>
        <v>#DIV/0!</v>
      </c>
    </row>
    <row r="657" spans="1:5" ht="15.75" customHeight="1" thickBot="1" x14ac:dyDescent="0.3">
      <c r="A657" s="176" t="s">
        <v>40</v>
      </c>
      <c r="B657" s="177"/>
      <c r="C657" s="177"/>
      <c r="D657" s="177"/>
      <c r="E657" s="178"/>
    </row>
    <row r="658" spans="1:5" x14ac:dyDescent="0.25">
      <c r="A658" s="174"/>
      <c r="B658" s="19">
        <v>2019</v>
      </c>
      <c r="C658" s="19">
        <v>2020</v>
      </c>
      <c r="D658" s="19">
        <v>2021</v>
      </c>
      <c r="E658" s="19">
        <v>2022</v>
      </c>
    </row>
    <row r="659" spans="1:5" ht="15.75" thickBot="1" x14ac:dyDescent="0.3">
      <c r="A659" s="175"/>
      <c r="B659" s="20" t="s">
        <v>5</v>
      </c>
      <c r="C659" s="20" t="s">
        <v>6</v>
      </c>
      <c r="D659" s="20" t="s">
        <v>6</v>
      </c>
      <c r="E659" s="20" t="s">
        <v>6</v>
      </c>
    </row>
    <row r="660" spans="1:5" ht="15.75" thickBot="1" x14ac:dyDescent="0.3">
      <c r="A660" s="1" t="s">
        <v>49</v>
      </c>
      <c r="B660" s="9">
        <f>B661+B662+B663+B664</f>
        <v>0</v>
      </c>
      <c r="C660" s="9">
        <f t="shared" ref="C660:E660" si="129">C661+C662+C663+C664</f>
        <v>0</v>
      </c>
      <c r="D660" s="9">
        <f t="shared" si="129"/>
        <v>0</v>
      </c>
      <c r="E660" s="9">
        <f t="shared" si="129"/>
        <v>0</v>
      </c>
    </row>
    <row r="661" spans="1:5" ht="15.75" thickBot="1" x14ac:dyDescent="0.3">
      <c r="A661" s="11" t="s">
        <v>60</v>
      </c>
      <c r="B661" s="9"/>
      <c r="C661" s="9"/>
      <c r="D661" s="9"/>
      <c r="E661" s="9"/>
    </row>
    <row r="662" spans="1:5" ht="15.75" thickBot="1" x14ac:dyDescent="0.3">
      <c r="A662" s="11" t="s">
        <v>66</v>
      </c>
      <c r="B662" s="9"/>
      <c r="C662" s="9"/>
      <c r="D662" s="9"/>
      <c r="E662" s="9"/>
    </row>
    <row r="663" spans="1:5" ht="15.75" thickBot="1" x14ac:dyDescent="0.3">
      <c r="A663" s="11" t="s">
        <v>67</v>
      </c>
      <c r="B663" s="9"/>
      <c r="C663" s="9"/>
      <c r="D663" s="9"/>
      <c r="E663" s="9"/>
    </row>
    <row r="664" spans="1:5" ht="15.75" thickBot="1" x14ac:dyDescent="0.3">
      <c r="A664" s="11" t="s">
        <v>68</v>
      </c>
      <c r="B664" s="9"/>
      <c r="C664" s="9"/>
      <c r="D664" s="9"/>
      <c r="E664" s="9"/>
    </row>
    <row r="665" spans="1:5" ht="15.75" thickBot="1" x14ac:dyDescent="0.3">
      <c r="A665" s="1" t="s">
        <v>50</v>
      </c>
      <c r="B665" s="12">
        <f>B666+B667+B668+B669</f>
        <v>15511</v>
      </c>
      <c r="C665" s="12">
        <f t="shared" ref="C665:E665" si="130">C666+C667+C668+C669</f>
        <v>5500</v>
      </c>
      <c r="D665" s="12">
        <f t="shared" si="130"/>
        <v>0</v>
      </c>
      <c r="E665" s="12">
        <f t="shared" si="130"/>
        <v>0</v>
      </c>
    </row>
    <row r="666" spans="1:5" ht="15.75" thickBot="1" x14ac:dyDescent="0.3">
      <c r="A666" s="11" t="s">
        <v>60</v>
      </c>
      <c r="B666" s="12"/>
      <c r="C666" s="12"/>
      <c r="D666" s="12"/>
      <c r="E666" s="12"/>
    </row>
    <row r="667" spans="1:5" ht="15.75" thickBot="1" x14ac:dyDescent="0.3">
      <c r="A667" s="11" t="s">
        <v>66</v>
      </c>
      <c r="B667" s="6">
        <v>10000</v>
      </c>
      <c r="C667" s="51">
        <v>5000</v>
      </c>
      <c r="D667" s="6"/>
      <c r="E667" s="12"/>
    </row>
    <row r="668" spans="1:5" ht="15.75" thickBot="1" x14ac:dyDescent="0.3">
      <c r="A668" s="11" t="s">
        <v>67</v>
      </c>
      <c r="B668" s="6">
        <v>3911</v>
      </c>
      <c r="C668" s="6">
        <v>0</v>
      </c>
      <c r="D668" s="12"/>
      <c r="E668" s="12"/>
    </row>
    <row r="669" spans="1:5" ht="15.75" thickBot="1" x14ac:dyDescent="0.3">
      <c r="A669" s="11" t="s">
        <v>68</v>
      </c>
      <c r="B669" s="6">
        <v>1600</v>
      </c>
      <c r="C669" s="6">
        <v>500</v>
      </c>
      <c r="D669" s="6"/>
      <c r="E669" s="12"/>
    </row>
    <row r="670" spans="1:5" ht="15.75" thickBot="1" x14ac:dyDescent="0.3">
      <c r="A670" s="22" t="s">
        <v>37</v>
      </c>
      <c r="B670" s="12">
        <f>B660+B665</f>
        <v>15511</v>
      </c>
      <c r="C670" s="12">
        <f t="shared" ref="C670:E670" si="131">C660+C665</f>
        <v>5500</v>
      </c>
      <c r="D670" s="12">
        <f t="shared" si="131"/>
        <v>0</v>
      </c>
      <c r="E670" s="12">
        <f t="shared" si="131"/>
        <v>0</v>
      </c>
    </row>
    <row r="671" spans="1:5" ht="15.75" thickBot="1" x14ac:dyDescent="0.3">
      <c r="A671" s="80" t="s">
        <v>54</v>
      </c>
      <c r="B671" s="242" t="s">
        <v>189</v>
      </c>
      <c r="C671" s="243"/>
      <c r="D671" s="244"/>
      <c r="E671" s="245"/>
    </row>
    <row r="672" spans="1:5" ht="45.75" thickBot="1" x14ac:dyDescent="0.3">
      <c r="A672" s="21" t="s">
        <v>28</v>
      </c>
      <c r="B672" s="82" t="s">
        <v>190</v>
      </c>
      <c r="C672" s="58" t="s">
        <v>65</v>
      </c>
      <c r="D672" s="59" t="s">
        <v>191</v>
      </c>
      <c r="E672" s="60"/>
    </row>
    <row r="673" spans="1:5" ht="23.25" customHeight="1" thickBot="1" x14ac:dyDescent="0.3">
      <c r="A673" s="4" t="s">
        <v>9</v>
      </c>
      <c r="B673" s="168" t="s">
        <v>192</v>
      </c>
      <c r="C673" s="169"/>
      <c r="D673" s="169"/>
      <c r="E673" s="170"/>
    </row>
    <row r="674" spans="1:5" ht="15.75" thickBot="1" x14ac:dyDescent="0.3">
      <c r="A674" s="4" t="s">
        <v>14</v>
      </c>
      <c r="B674" s="171" t="s">
        <v>164</v>
      </c>
      <c r="C674" s="172"/>
      <c r="D674" s="172"/>
      <c r="E674" s="173"/>
    </row>
    <row r="675" spans="1:5" x14ac:dyDescent="0.25">
      <c r="A675" s="174"/>
      <c r="B675" s="19">
        <v>2019</v>
      </c>
      <c r="C675" s="19">
        <v>2020</v>
      </c>
      <c r="D675" s="19">
        <v>2021</v>
      </c>
      <c r="E675" s="19">
        <v>2022</v>
      </c>
    </row>
    <row r="676" spans="1:5" ht="15.75" thickBot="1" x14ac:dyDescent="0.3">
      <c r="A676" s="175"/>
      <c r="B676" s="20" t="s">
        <v>5</v>
      </c>
      <c r="C676" s="20" t="s">
        <v>6</v>
      </c>
      <c r="D676" s="20" t="s">
        <v>6</v>
      </c>
      <c r="E676" s="20" t="s">
        <v>6</v>
      </c>
    </row>
    <row r="677" spans="1:5" ht="15.75" thickBot="1" x14ac:dyDescent="0.3">
      <c r="A677" s="4" t="s">
        <v>8</v>
      </c>
      <c r="B677" s="118">
        <v>1</v>
      </c>
      <c r="C677" s="118">
        <v>1</v>
      </c>
      <c r="D677" s="118">
        <v>0</v>
      </c>
      <c r="E677" s="118">
        <v>0</v>
      </c>
    </row>
    <row r="678" spans="1:5" ht="15.75" thickBot="1" x14ac:dyDescent="0.3">
      <c r="A678" s="4" t="s">
        <v>15</v>
      </c>
      <c r="B678" s="6">
        <f>B696</f>
        <v>10000</v>
      </c>
      <c r="C678" s="6">
        <f>C696</f>
        <v>10000</v>
      </c>
      <c r="D678" s="6">
        <v>0</v>
      </c>
      <c r="E678" s="6">
        <f t="shared" ref="E678" si="132">E696</f>
        <v>0</v>
      </c>
    </row>
    <row r="679" spans="1:5" ht="15.75" thickBot="1" x14ac:dyDescent="0.3">
      <c r="A679" s="4" t="s">
        <v>23</v>
      </c>
      <c r="B679" s="6">
        <f>B678/B677</f>
        <v>10000</v>
      </c>
      <c r="C679" s="6">
        <f t="shared" ref="C679:E679" si="133">C678/C677</f>
        <v>10000</v>
      </c>
      <c r="D679" s="6" t="e">
        <f t="shared" si="133"/>
        <v>#DIV/0!</v>
      </c>
      <c r="E679" s="6" t="e">
        <f t="shared" si="133"/>
        <v>#DIV/0!</v>
      </c>
    </row>
    <row r="680" spans="1:5" ht="15.75" thickBot="1" x14ac:dyDescent="0.3">
      <c r="A680" s="4" t="s">
        <v>16</v>
      </c>
      <c r="B680" s="118" t="s">
        <v>22</v>
      </c>
      <c r="C680" s="8">
        <f t="shared" ref="C680:E682" si="134">C677/B677-1</f>
        <v>0</v>
      </c>
      <c r="D680" s="8">
        <f t="shared" si="134"/>
        <v>-1</v>
      </c>
      <c r="E680" s="8" t="e">
        <f t="shared" si="134"/>
        <v>#DIV/0!</v>
      </c>
    </row>
    <row r="681" spans="1:5" ht="15.75" thickBot="1" x14ac:dyDescent="0.3">
      <c r="A681" s="4" t="s">
        <v>17</v>
      </c>
      <c r="B681" s="118" t="s">
        <v>22</v>
      </c>
      <c r="C681" s="8">
        <f t="shared" si="134"/>
        <v>0</v>
      </c>
      <c r="D681" s="8">
        <f t="shared" si="134"/>
        <v>-1</v>
      </c>
      <c r="E681" s="8" t="e">
        <f t="shared" si="134"/>
        <v>#DIV/0!</v>
      </c>
    </row>
    <row r="682" spans="1:5" ht="15.75" thickBot="1" x14ac:dyDescent="0.3">
      <c r="A682" s="4" t="s">
        <v>18</v>
      </c>
      <c r="B682" s="118" t="s">
        <v>22</v>
      </c>
      <c r="C682" s="8">
        <f t="shared" si="134"/>
        <v>0</v>
      </c>
      <c r="D682" s="8" t="e">
        <f t="shared" si="134"/>
        <v>#DIV/0!</v>
      </c>
      <c r="E682" s="8" t="e">
        <f t="shared" si="134"/>
        <v>#DIV/0!</v>
      </c>
    </row>
    <row r="683" spans="1:5" ht="15.75" customHeight="1" thickBot="1" x14ac:dyDescent="0.3">
      <c r="A683" s="176" t="s">
        <v>40</v>
      </c>
      <c r="B683" s="177"/>
      <c r="C683" s="177"/>
      <c r="D683" s="177"/>
      <c r="E683" s="178"/>
    </row>
    <row r="684" spans="1:5" x14ac:dyDescent="0.25">
      <c r="A684" s="174"/>
      <c r="B684" s="19">
        <v>2019</v>
      </c>
      <c r="C684" s="19">
        <v>2020</v>
      </c>
      <c r="D684" s="19">
        <v>2021</v>
      </c>
      <c r="E684" s="19">
        <v>2022</v>
      </c>
    </row>
    <row r="685" spans="1:5" ht="15.75" thickBot="1" x14ac:dyDescent="0.3">
      <c r="A685" s="175"/>
      <c r="B685" s="20" t="s">
        <v>5</v>
      </c>
      <c r="C685" s="20" t="s">
        <v>6</v>
      </c>
      <c r="D685" s="20" t="s">
        <v>6</v>
      </c>
      <c r="E685" s="20" t="s">
        <v>6</v>
      </c>
    </row>
    <row r="686" spans="1:5" ht="15.75" thickBot="1" x14ac:dyDescent="0.3">
      <c r="A686" s="1" t="s">
        <v>49</v>
      </c>
      <c r="B686" s="9">
        <f>B687+B688+B689+B690</f>
        <v>0</v>
      </c>
      <c r="C686" s="9">
        <f t="shared" ref="C686:E686" si="135">C687+C688+C689+C690</f>
        <v>0</v>
      </c>
      <c r="D686" s="9">
        <f t="shared" si="135"/>
        <v>0</v>
      </c>
      <c r="E686" s="9">
        <f t="shared" si="135"/>
        <v>0</v>
      </c>
    </row>
    <row r="687" spans="1:5" ht="15.75" thickBot="1" x14ac:dyDescent="0.3">
      <c r="A687" s="11" t="s">
        <v>60</v>
      </c>
      <c r="B687" s="9"/>
      <c r="C687" s="9"/>
      <c r="D687" s="9"/>
      <c r="E687" s="9"/>
    </row>
    <row r="688" spans="1:5" ht="15.75" thickBot="1" x14ac:dyDescent="0.3">
      <c r="A688" s="11" t="s">
        <v>66</v>
      </c>
      <c r="B688" s="9"/>
      <c r="C688" s="9"/>
      <c r="D688" s="9"/>
      <c r="E688" s="9"/>
    </row>
    <row r="689" spans="1:5" ht="15.75" thickBot="1" x14ac:dyDescent="0.3">
      <c r="A689" s="11" t="s">
        <v>67</v>
      </c>
      <c r="B689" s="9"/>
      <c r="C689" s="9"/>
      <c r="D689" s="9"/>
      <c r="E689" s="9"/>
    </row>
    <row r="690" spans="1:5" ht="15.75" thickBot="1" x14ac:dyDescent="0.3">
      <c r="A690" s="11" t="s">
        <v>68</v>
      </c>
      <c r="B690" s="9"/>
      <c r="C690" s="9"/>
      <c r="D690" s="9"/>
      <c r="E690" s="9"/>
    </row>
    <row r="691" spans="1:5" ht="15.75" thickBot="1" x14ac:dyDescent="0.3">
      <c r="A691" s="1" t="s">
        <v>50</v>
      </c>
      <c r="B691" s="12">
        <f>B692+B693+B694+B695</f>
        <v>10000</v>
      </c>
      <c r="C691" s="12">
        <f t="shared" ref="C691:E691" si="136">C692+C693+C694+C695</f>
        <v>10000</v>
      </c>
      <c r="D691" s="12">
        <f t="shared" si="136"/>
        <v>0</v>
      </c>
      <c r="E691" s="12">
        <f t="shared" si="136"/>
        <v>0</v>
      </c>
    </row>
    <row r="692" spans="1:5" ht="15.75" thickBot="1" x14ac:dyDescent="0.3">
      <c r="A692" s="11" t="s">
        <v>60</v>
      </c>
      <c r="B692" s="12"/>
      <c r="C692" s="12"/>
      <c r="D692" s="12"/>
      <c r="E692" s="12"/>
    </row>
    <row r="693" spans="1:5" ht="15.75" thickBot="1" x14ac:dyDescent="0.3">
      <c r="A693" s="11" t="s">
        <v>66</v>
      </c>
      <c r="B693" s="6">
        <v>10000</v>
      </c>
      <c r="C693" s="51">
        <v>10000</v>
      </c>
      <c r="D693" s="6">
        <v>0</v>
      </c>
      <c r="E693" s="12"/>
    </row>
    <row r="694" spans="1:5" ht="15.75" thickBot="1" x14ac:dyDescent="0.3">
      <c r="A694" s="11" t="s">
        <v>67</v>
      </c>
      <c r="B694" s="6"/>
      <c r="C694" s="6"/>
      <c r="D694" s="12"/>
      <c r="E694" s="12"/>
    </row>
    <row r="695" spans="1:5" ht="15.75" thickBot="1" x14ac:dyDescent="0.3">
      <c r="A695" s="11" t="s">
        <v>68</v>
      </c>
      <c r="B695" s="6"/>
      <c r="C695" s="6"/>
      <c r="D695" s="6"/>
      <c r="E695" s="12"/>
    </row>
    <row r="696" spans="1:5" ht="15.75" thickBot="1" x14ac:dyDescent="0.3">
      <c r="A696" s="22" t="s">
        <v>37</v>
      </c>
      <c r="B696" s="12">
        <f>B686+B691</f>
        <v>10000</v>
      </c>
      <c r="C696" s="12">
        <f t="shared" ref="C696:E696" si="137">C686+C691</f>
        <v>10000</v>
      </c>
      <c r="D696" s="12">
        <f t="shared" si="137"/>
        <v>0</v>
      </c>
      <c r="E696" s="12">
        <f t="shared" si="137"/>
        <v>0</v>
      </c>
    </row>
    <row r="697" spans="1:5" ht="34.5" thickBot="1" x14ac:dyDescent="0.3">
      <c r="A697" s="21" t="s">
        <v>69</v>
      </c>
      <c r="B697" s="82" t="s">
        <v>193</v>
      </c>
      <c r="C697" s="58" t="s">
        <v>65</v>
      </c>
      <c r="D697" s="59" t="s">
        <v>194</v>
      </c>
      <c r="E697" s="60"/>
    </row>
    <row r="698" spans="1:5" ht="23.25" customHeight="1" thickBot="1" x14ac:dyDescent="0.3">
      <c r="A698" s="4" t="s">
        <v>9</v>
      </c>
      <c r="B698" s="168" t="s">
        <v>192</v>
      </c>
      <c r="C698" s="169"/>
      <c r="D698" s="169"/>
      <c r="E698" s="170"/>
    </row>
    <row r="699" spans="1:5" ht="15.75" thickBot="1" x14ac:dyDescent="0.3">
      <c r="A699" s="4" t="s">
        <v>14</v>
      </c>
      <c r="B699" s="171" t="s">
        <v>164</v>
      </c>
      <c r="C699" s="172"/>
      <c r="D699" s="172"/>
      <c r="E699" s="173"/>
    </row>
    <row r="700" spans="1:5" x14ac:dyDescent="0.25">
      <c r="A700" s="174"/>
      <c r="B700" s="19">
        <v>2019</v>
      </c>
      <c r="C700" s="19">
        <v>2020</v>
      </c>
      <c r="D700" s="19">
        <v>2021</v>
      </c>
      <c r="E700" s="19">
        <v>2022</v>
      </c>
    </row>
    <row r="701" spans="1:5" ht="15.75" thickBot="1" x14ac:dyDescent="0.3">
      <c r="A701" s="175"/>
      <c r="B701" s="20" t="s">
        <v>5</v>
      </c>
      <c r="C701" s="20" t="s">
        <v>6</v>
      </c>
      <c r="D701" s="20" t="s">
        <v>6</v>
      </c>
      <c r="E701" s="20" t="s">
        <v>6</v>
      </c>
    </row>
    <row r="702" spans="1:5" ht="15.75" thickBot="1" x14ac:dyDescent="0.3">
      <c r="A702" s="4" t="s">
        <v>8</v>
      </c>
      <c r="B702" s="118">
        <v>1</v>
      </c>
      <c r="C702" s="118">
        <v>1</v>
      </c>
      <c r="D702" s="118">
        <v>1</v>
      </c>
      <c r="E702" s="118">
        <v>0</v>
      </c>
    </row>
    <row r="703" spans="1:5" ht="15.75" thickBot="1" x14ac:dyDescent="0.3">
      <c r="A703" s="4" t="s">
        <v>15</v>
      </c>
      <c r="B703" s="6">
        <f>B721</f>
        <v>4000</v>
      </c>
      <c r="C703" s="6">
        <f>C721</f>
        <v>3000</v>
      </c>
      <c r="D703" s="6">
        <v>0</v>
      </c>
      <c r="E703" s="6">
        <f t="shared" ref="E703" si="138">E721</f>
        <v>0</v>
      </c>
    </row>
    <row r="704" spans="1:5" ht="15.75" thickBot="1" x14ac:dyDescent="0.3">
      <c r="A704" s="4" t="s">
        <v>23</v>
      </c>
      <c r="B704" s="6">
        <f>B703/B702</f>
        <v>4000</v>
      </c>
      <c r="C704" s="6">
        <f t="shared" ref="C704:E704" si="139">C703/C702</f>
        <v>3000</v>
      </c>
      <c r="D704" s="6">
        <f t="shared" si="139"/>
        <v>0</v>
      </c>
      <c r="E704" s="6" t="e">
        <f t="shared" si="139"/>
        <v>#DIV/0!</v>
      </c>
    </row>
    <row r="705" spans="1:5" ht="15.75" thickBot="1" x14ac:dyDescent="0.3">
      <c r="A705" s="4" t="s">
        <v>16</v>
      </c>
      <c r="B705" s="118" t="s">
        <v>22</v>
      </c>
      <c r="C705" s="8">
        <f t="shared" ref="C705:E707" si="140">C702/B702-1</f>
        <v>0</v>
      </c>
      <c r="D705" s="8">
        <f t="shared" si="140"/>
        <v>0</v>
      </c>
      <c r="E705" s="8">
        <f t="shared" si="140"/>
        <v>-1</v>
      </c>
    </row>
    <row r="706" spans="1:5" ht="15.75" thickBot="1" x14ac:dyDescent="0.3">
      <c r="A706" s="4" t="s">
        <v>17</v>
      </c>
      <c r="B706" s="118" t="s">
        <v>22</v>
      </c>
      <c r="C706" s="8">
        <f t="shared" si="140"/>
        <v>-0.25</v>
      </c>
      <c r="D706" s="8">
        <f t="shared" si="140"/>
        <v>-1</v>
      </c>
      <c r="E706" s="8" t="e">
        <f t="shared" si="140"/>
        <v>#DIV/0!</v>
      </c>
    </row>
    <row r="707" spans="1:5" ht="15.75" thickBot="1" x14ac:dyDescent="0.3">
      <c r="A707" s="4" t="s">
        <v>18</v>
      </c>
      <c r="B707" s="118" t="s">
        <v>22</v>
      </c>
      <c r="C707" s="8">
        <f t="shared" si="140"/>
        <v>-0.25</v>
      </c>
      <c r="D707" s="8">
        <f t="shared" si="140"/>
        <v>-1</v>
      </c>
      <c r="E707" s="8" t="e">
        <f t="shared" si="140"/>
        <v>#DIV/0!</v>
      </c>
    </row>
    <row r="708" spans="1:5" ht="15.75" customHeight="1" thickBot="1" x14ac:dyDescent="0.3">
      <c r="A708" s="176" t="s">
        <v>40</v>
      </c>
      <c r="B708" s="177"/>
      <c r="C708" s="177"/>
      <c r="D708" s="177"/>
      <c r="E708" s="178"/>
    </row>
    <row r="709" spans="1:5" x14ac:dyDescent="0.25">
      <c r="A709" s="174"/>
      <c r="B709" s="19">
        <v>2019</v>
      </c>
      <c r="C709" s="19">
        <v>2020</v>
      </c>
      <c r="D709" s="19">
        <v>2021</v>
      </c>
      <c r="E709" s="19">
        <v>2022</v>
      </c>
    </row>
    <row r="710" spans="1:5" ht="15.75" thickBot="1" x14ac:dyDescent="0.3">
      <c r="A710" s="175"/>
      <c r="B710" s="20" t="s">
        <v>5</v>
      </c>
      <c r="C710" s="20" t="s">
        <v>6</v>
      </c>
      <c r="D710" s="20" t="s">
        <v>6</v>
      </c>
      <c r="E710" s="20" t="s">
        <v>6</v>
      </c>
    </row>
    <row r="711" spans="1:5" ht="15.75" thickBot="1" x14ac:dyDescent="0.3">
      <c r="A711" s="1" t="s">
        <v>49</v>
      </c>
      <c r="B711" s="9">
        <f>B712+B713+B714+B715</f>
        <v>0</v>
      </c>
      <c r="C711" s="9">
        <f t="shared" ref="C711:E711" si="141">C712+C713+C714+C715</f>
        <v>0</v>
      </c>
      <c r="D711" s="9">
        <f t="shared" si="141"/>
        <v>0</v>
      </c>
      <c r="E711" s="9">
        <f t="shared" si="141"/>
        <v>0</v>
      </c>
    </row>
    <row r="712" spans="1:5" ht="15.75" thickBot="1" x14ac:dyDescent="0.3">
      <c r="A712" s="11" t="s">
        <v>60</v>
      </c>
      <c r="B712" s="9"/>
      <c r="C712" s="9"/>
      <c r="D712" s="9"/>
      <c r="E712" s="9"/>
    </row>
    <row r="713" spans="1:5" ht="15.75" thickBot="1" x14ac:dyDescent="0.3">
      <c r="A713" s="11" t="s">
        <v>66</v>
      </c>
      <c r="B713" s="9"/>
      <c r="C713" s="9"/>
      <c r="D713" s="9"/>
      <c r="E713" s="9"/>
    </row>
    <row r="714" spans="1:5" ht="15.75" thickBot="1" x14ac:dyDescent="0.3">
      <c r="A714" s="11" t="s">
        <v>67</v>
      </c>
      <c r="B714" s="9"/>
      <c r="C714" s="9"/>
      <c r="D714" s="9"/>
      <c r="E714" s="9"/>
    </row>
    <row r="715" spans="1:5" ht="15.75" thickBot="1" x14ac:dyDescent="0.3">
      <c r="A715" s="11" t="s">
        <v>68</v>
      </c>
      <c r="B715" s="9"/>
      <c r="C715" s="9"/>
      <c r="D715" s="9"/>
      <c r="E715" s="9"/>
    </row>
    <row r="716" spans="1:5" ht="15.75" thickBot="1" x14ac:dyDescent="0.3">
      <c r="A716" s="1" t="s">
        <v>50</v>
      </c>
      <c r="B716" s="12">
        <f>B717+B718+B719+B720</f>
        <v>4000</v>
      </c>
      <c r="C716" s="12">
        <f t="shared" ref="C716:E716" si="142">C717+C718+C719+C720</f>
        <v>3000</v>
      </c>
      <c r="D716" s="12">
        <f t="shared" si="142"/>
        <v>0</v>
      </c>
      <c r="E716" s="12">
        <f t="shared" si="142"/>
        <v>0</v>
      </c>
    </row>
    <row r="717" spans="1:5" ht="15.75" thickBot="1" x14ac:dyDescent="0.3">
      <c r="A717" s="11" t="s">
        <v>60</v>
      </c>
      <c r="B717" s="12"/>
      <c r="C717" s="12"/>
      <c r="D717" s="12"/>
      <c r="E717" s="12"/>
    </row>
    <row r="718" spans="1:5" ht="15.75" thickBot="1" x14ac:dyDescent="0.3">
      <c r="A718" s="11" t="s">
        <v>66</v>
      </c>
      <c r="B718" s="6"/>
      <c r="C718" s="6"/>
      <c r="D718" s="6"/>
      <c r="E718" s="12"/>
    </row>
    <row r="719" spans="1:5" ht="15.75" thickBot="1" x14ac:dyDescent="0.3">
      <c r="A719" s="11" t="s">
        <v>67</v>
      </c>
      <c r="B719" s="6">
        <v>4000</v>
      </c>
      <c r="C719" s="6">
        <v>3000</v>
      </c>
      <c r="D719" s="12"/>
      <c r="E719" s="12"/>
    </row>
    <row r="720" spans="1:5" ht="15.75" thickBot="1" x14ac:dyDescent="0.3">
      <c r="A720" s="11" t="s">
        <v>68</v>
      </c>
      <c r="B720" s="6"/>
      <c r="C720" s="6"/>
      <c r="D720" s="6"/>
      <c r="E720" s="12"/>
    </row>
    <row r="721" spans="1:5" ht="15.75" thickBot="1" x14ac:dyDescent="0.3">
      <c r="A721" s="22" t="s">
        <v>37</v>
      </c>
      <c r="B721" s="12">
        <f>B711+B716</f>
        <v>4000</v>
      </c>
      <c r="C721" s="12">
        <f t="shared" ref="C721:E721" si="143">C711+C716</f>
        <v>3000</v>
      </c>
      <c r="D721" s="12">
        <f t="shared" si="143"/>
        <v>0</v>
      </c>
      <c r="E721" s="12">
        <f t="shared" si="143"/>
        <v>0</v>
      </c>
    </row>
    <row r="722" spans="1:5" ht="15.75" thickBot="1" x14ac:dyDescent="0.3">
      <c r="A722" s="80" t="s">
        <v>54</v>
      </c>
      <c r="B722" s="242" t="s">
        <v>195</v>
      </c>
      <c r="C722" s="243"/>
      <c r="D722" s="244"/>
      <c r="E722" s="245"/>
    </row>
    <row r="723" spans="1:5" ht="48.75" customHeight="1" thickBot="1" x14ac:dyDescent="0.3">
      <c r="A723" s="21" t="s">
        <v>28</v>
      </c>
      <c r="B723" s="82" t="s">
        <v>196</v>
      </c>
      <c r="C723" s="58" t="s">
        <v>65</v>
      </c>
      <c r="D723" s="59" t="s">
        <v>459</v>
      </c>
      <c r="E723" s="60"/>
    </row>
    <row r="724" spans="1:5" ht="23.25" customHeight="1" thickBot="1" x14ac:dyDescent="0.3">
      <c r="A724" s="4" t="s">
        <v>9</v>
      </c>
      <c r="B724" s="168" t="s">
        <v>197</v>
      </c>
      <c r="C724" s="169"/>
      <c r="D724" s="169"/>
      <c r="E724" s="170"/>
    </row>
    <row r="725" spans="1:5" ht="15.75" thickBot="1" x14ac:dyDescent="0.3">
      <c r="A725" s="4" t="s">
        <v>14</v>
      </c>
      <c r="B725" s="171" t="s">
        <v>198</v>
      </c>
      <c r="C725" s="172"/>
      <c r="D725" s="172"/>
      <c r="E725" s="173"/>
    </row>
    <row r="726" spans="1:5" x14ac:dyDescent="0.25">
      <c r="A726" s="174"/>
      <c r="B726" s="19">
        <v>2019</v>
      </c>
      <c r="C726" s="19">
        <v>2020</v>
      </c>
      <c r="D726" s="19">
        <v>2021</v>
      </c>
      <c r="E726" s="19">
        <v>2022</v>
      </c>
    </row>
    <row r="727" spans="1:5" ht="15.75" thickBot="1" x14ac:dyDescent="0.3">
      <c r="A727" s="175"/>
      <c r="B727" s="20" t="s">
        <v>5</v>
      </c>
      <c r="C727" s="20" t="s">
        <v>6</v>
      </c>
      <c r="D727" s="20" t="s">
        <v>6</v>
      </c>
      <c r="E727" s="20" t="s">
        <v>6</v>
      </c>
    </row>
    <row r="728" spans="1:5" ht="15.75" thickBot="1" x14ac:dyDescent="0.3">
      <c r="A728" s="4" t="s">
        <v>8</v>
      </c>
      <c r="B728" s="118">
        <v>2</v>
      </c>
      <c r="C728" s="118">
        <v>2</v>
      </c>
      <c r="D728" s="118">
        <v>0</v>
      </c>
      <c r="E728" s="118">
        <v>0</v>
      </c>
    </row>
    <row r="729" spans="1:5" ht="15.75" thickBot="1" x14ac:dyDescent="0.3">
      <c r="A729" s="4" t="s">
        <v>15</v>
      </c>
      <c r="B729" s="6">
        <f>B747</f>
        <v>7600</v>
      </c>
      <c r="C729" s="6">
        <f>C747</f>
        <v>4800</v>
      </c>
      <c r="D729" s="6">
        <v>0</v>
      </c>
      <c r="E729" s="6">
        <f t="shared" ref="E729" si="144">E747</f>
        <v>0</v>
      </c>
    </row>
    <row r="730" spans="1:5" ht="15.75" thickBot="1" x14ac:dyDescent="0.3">
      <c r="A730" s="4" t="s">
        <v>23</v>
      </c>
      <c r="B730" s="6">
        <f>B729/B728</f>
        <v>3800</v>
      </c>
      <c r="C730" s="6">
        <f t="shared" ref="C730:E730" si="145">C729/C728</f>
        <v>2400</v>
      </c>
      <c r="D730" s="6" t="e">
        <f t="shared" si="145"/>
        <v>#DIV/0!</v>
      </c>
      <c r="E730" s="6" t="e">
        <f t="shared" si="145"/>
        <v>#DIV/0!</v>
      </c>
    </row>
    <row r="731" spans="1:5" ht="15.75" thickBot="1" x14ac:dyDescent="0.3">
      <c r="A731" s="4" t="s">
        <v>16</v>
      </c>
      <c r="B731" s="118" t="s">
        <v>22</v>
      </c>
      <c r="C731" s="8">
        <f t="shared" ref="C731:E733" si="146">C728/B728-1</f>
        <v>0</v>
      </c>
      <c r="D731" s="8">
        <f t="shared" si="146"/>
        <v>-1</v>
      </c>
      <c r="E731" s="8" t="e">
        <f t="shared" si="146"/>
        <v>#DIV/0!</v>
      </c>
    </row>
    <row r="732" spans="1:5" ht="15.75" thickBot="1" x14ac:dyDescent="0.3">
      <c r="A732" s="4" t="s">
        <v>17</v>
      </c>
      <c r="B732" s="118" t="s">
        <v>22</v>
      </c>
      <c r="C732" s="8">
        <f t="shared" si="146"/>
        <v>-0.36842105263157898</v>
      </c>
      <c r="D732" s="8">
        <f t="shared" si="146"/>
        <v>-1</v>
      </c>
      <c r="E732" s="8" t="e">
        <f t="shared" si="146"/>
        <v>#DIV/0!</v>
      </c>
    </row>
    <row r="733" spans="1:5" ht="15.75" thickBot="1" x14ac:dyDescent="0.3">
      <c r="A733" s="4" t="s">
        <v>18</v>
      </c>
      <c r="B733" s="118" t="s">
        <v>22</v>
      </c>
      <c r="C733" s="8">
        <f t="shared" si="146"/>
        <v>-0.36842105263157898</v>
      </c>
      <c r="D733" s="8" t="e">
        <f t="shared" si="146"/>
        <v>#DIV/0!</v>
      </c>
      <c r="E733" s="8" t="e">
        <f t="shared" si="146"/>
        <v>#DIV/0!</v>
      </c>
    </row>
    <row r="734" spans="1:5" ht="15.75" customHeight="1" thickBot="1" x14ac:dyDescent="0.3">
      <c r="A734" s="176" t="s">
        <v>40</v>
      </c>
      <c r="B734" s="177"/>
      <c r="C734" s="177"/>
      <c r="D734" s="177"/>
      <c r="E734" s="178"/>
    </row>
    <row r="735" spans="1:5" x14ac:dyDescent="0.25">
      <c r="A735" s="174"/>
      <c r="B735" s="19">
        <v>2019</v>
      </c>
      <c r="C735" s="19">
        <v>2020</v>
      </c>
      <c r="D735" s="19">
        <v>2021</v>
      </c>
      <c r="E735" s="19">
        <v>2022</v>
      </c>
    </row>
    <row r="736" spans="1:5" ht="15.75" thickBot="1" x14ac:dyDescent="0.3">
      <c r="A736" s="175"/>
      <c r="B736" s="20" t="s">
        <v>5</v>
      </c>
      <c r="C736" s="20" t="s">
        <v>6</v>
      </c>
      <c r="D736" s="20" t="s">
        <v>6</v>
      </c>
      <c r="E736" s="20" t="s">
        <v>6</v>
      </c>
    </row>
    <row r="737" spans="1:5" ht="15.75" thickBot="1" x14ac:dyDescent="0.3">
      <c r="A737" s="1" t="s">
        <v>49</v>
      </c>
      <c r="B737" s="9">
        <f>B738+B739+B740+B741</f>
        <v>0</v>
      </c>
      <c r="C737" s="9">
        <f t="shared" ref="C737:E737" si="147">C738+C739+C740+C741</f>
        <v>0</v>
      </c>
      <c r="D737" s="9">
        <f t="shared" si="147"/>
        <v>0</v>
      </c>
      <c r="E737" s="9">
        <f t="shared" si="147"/>
        <v>0</v>
      </c>
    </row>
    <row r="738" spans="1:5" ht="15.75" thickBot="1" x14ac:dyDescent="0.3">
      <c r="A738" s="11" t="s">
        <v>60</v>
      </c>
      <c r="B738" s="9"/>
      <c r="C738" s="9"/>
      <c r="D738" s="9"/>
      <c r="E738" s="9"/>
    </row>
    <row r="739" spans="1:5" ht="15.75" thickBot="1" x14ac:dyDescent="0.3">
      <c r="A739" s="11" t="s">
        <v>66</v>
      </c>
      <c r="B739" s="9"/>
      <c r="C739" s="9"/>
      <c r="D739" s="9"/>
      <c r="E739" s="9"/>
    </row>
    <row r="740" spans="1:5" ht="15.75" thickBot="1" x14ac:dyDescent="0.3">
      <c r="A740" s="11" t="s">
        <v>67</v>
      </c>
      <c r="B740" s="9"/>
      <c r="C740" s="9"/>
      <c r="D740" s="9"/>
      <c r="E740" s="9"/>
    </row>
    <row r="741" spans="1:5" ht="15.75" thickBot="1" x14ac:dyDescent="0.3">
      <c r="A741" s="11" t="s">
        <v>68</v>
      </c>
      <c r="B741" s="9"/>
      <c r="C741" s="9"/>
      <c r="D741" s="9"/>
      <c r="E741" s="9"/>
    </row>
    <row r="742" spans="1:5" ht="15.75" thickBot="1" x14ac:dyDescent="0.3">
      <c r="A742" s="1" t="s">
        <v>50</v>
      </c>
      <c r="B742" s="12">
        <f>B743+B744+B745+B746</f>
        <v>7600</v>
      </c>
      <c r="C742" s="12">
        <f t="shared" ref="C742:E742" si="148">C743+C744+C745+C746</f>
        <v>4800</v>
      </c>
      <c r="D742" s="12">
        <f t="shared" si="148"/>
        <v>0</v>
      </c>
      <c r="E742" s="12">
        <f t="shared" si="148"/>
        <v>0</v>
      </c>
    </row>
    <row r="743" spans="1:5" ht="15.75" thickBot="1" x14ac:dyDescent="0.3">
      <c r="A743" s="11" t="s">
        <v>60</v>
      </c>
      <c r="B743" s="12"/>
      <c r="C743" s="52"/>
      <c r="D743" s="12"/>
      <c r="E743" s="12"/>
    </row>
    <row r="744" spans="1:5" ht="15.75" thickBot="1" x14ac:dyDescent="0.3">
      <c r="A744" s="11" t="s">
        <v>66</v>
      </c>
      <c r="B744" s="6">
        <v>6500</v>
      </c>
      <c r="C744" s="51">
        <v>4000</v>
      </c>
      <c r="D744" s="6">
        <v>0</v>
      </c>
      <c r="E744" s="12"/>
    </row>
    <row r="745" spans="1:5" ht="15.75" thickBot="1" x14ac:dyDescent="0.3">
      <c r="A745" s="11" t="s">
        <v>67</v>
      </c>
      <c r="B745" s="6"/>
      <c r="C745" s="51"/>
      <c r="D745" s="12"/>
      <c r="E745" s="12"/>
    </row>
    <row r="746" spans="1:5" ht="15.75" thickBot="1" x14ac:dyDescent="0.3">
      <c r="A746" s="11" t="s">
        <v>68</v>
      </c>
      <c r="B746" s="6">
        <v>1100</v>
      </c>
      <c r="C746" s="51">
        <v>800</v>
      </c>
      <c r="D746" s="6">
        <v>0</v>
      </c>
      <c r="E746" s="12"/>
    </row>
    <row r="747" spans="1:5" ht="15.75" thickBot="1" x14ac:dyDescent="0.3">
      <c r="A747" s="22" t="s">
        <v>37</v>
      </c>
      <c r="B747" s="12">
        <f>B737+B742</f>
        <v>7600</v>
      </c>
      <c r="C747" s="12">
        <f t="shared" ref="C747:E747" si="149">C737+C742</f>
        <v>4800</v>
      </c>
      <c r="D747" s="12">
        <f t="shared" si="149"/>
        <v>0</v>
      </c>
      <c r="E747" s="12">
        <f t="shared" si="149"/>
        <v>0</v>
      </c>
    </row>
    <row r="748" spans="1:5" ht="15.75" thickBot="1" x14ac:dyDescent="0.3">
      <c r="A748" s="80" t="s">
        <v>54</v>
      </c>
      <c r="B748" s="242" t="s">
        <v>199</v>
      </c>
      <c r="C748" s="243"/>
      <c r="D748" s="244"/>
      <c r="E748" s="245"/>
    </row>
    <row r="749" spans="1:5" ht="45.75" thickBot="1" x14ac:dyDescent="0.3">
      <c r="A749" s="21" t="s">
        <v>28</v>
      </c>
      <c r="B749" s="82" t="s">
        <v>200</v>
      </c>
      <c r="C749" s="58" t="s">
        <v>65</v>
      </c>
      <c r="D749" s="59" t="s">
        <v>201</v>
      </c>
      <c r="E749" s="60"/>
    </row>
    <row r="750" spans="1:5" ht="23.25" customHeight="1" thickBot="1" x14ac:dyDescent="0.3">
      <c r="A750" s="4" t="s">
        <v>9</v>
      </c>
      <c r="B750" s="168" t="s">
        <v>202</v>
      </c>
      <c r="C750" s="169"/>
      <c r="D750" s="169"/>
      <c r="E750" s="170"/>
    </row>
    <row r="751" spans="1:5" ht="15.75" thickBot="1" x14ac:dyDescent="0.3">
      <c r="A751" s="4" t="s">
        <v>14</v>
      </c>
      <c r="B751" s="171" t="s">
        <v>203</v>
      </c>
      <c r="C751" s="172"/>
      <c r="D751" s="172"/>
      <c r="E751" s="173"/>
    </row>
    <row r="752" spans="1:5" x14ac:dyDescent="0.25">
      <c r="A752" s="174"/>
      <c r="B752" s="19">
        <v>2019</v>
      </c>
      <c r="C752" s="19">
        <v>2020</v>
      </c>
      <c r="D752" s="19">
        <v>2021</v>
      </c>
      <c r="E752" s="19">
        <v>2022</v>
      </c>
    </row>
    <row r="753" spans="1:5" ht="15.75" thickBot="1" x14ac:dyDescent="0.3">
      <c r="A753" s="175"/>
      <c r="B753" s="20" t="s">
        <v>5</v>
      </c>
      <c r="C753" s="20" t="s">
        <v>6</v>
      </c>
      <c r="D753" s="20" t="s">
        <v>6</v>
      </c>
      <c r="E753" s="20" t="s">
        <v>6</v>
      </c>
    </row>
    <row r="754" spans="1:5" ht="15.75" thickBot="1" x14ac:dyDescent="0.3">
      <c r="A754" s="4" t="s">
        <v>8</v>
      </c>
      <c r="B754" s="118">
        <v>7</v>
      </c>
      <c r="C754" s="118">
        <v>0</v>
      </c>
      <c r="D754" s="118">
        <v>0</v>
      </c>
      <c r="E754" s="118">
        <v>0</v>
      </c>
    </row>
    <row r="755" spans="1:5" ht="15.75" thickBot="1" x14ac:dyDescent="0.3">
      <c r="A755" s="4" t="s">
        <v>15</v>
      </c>
      <c r="B755" s="6">
        <f>B773</f>
        <v>20000</v>
      </c>
      <c r="C755" s="6">
        <v>0</v>
      </c>
      <c r="D755" s="6">
        <v>0</v>
      </c>
      <c r="E755" s="6">
        <f t="shared" ref="E755" si="150">E773</f>
        <v>0</v>
      </c>
    </row>
    <row r="756" spans="1:5" ht="15.75" thickBot="1" x14ac:dyDescent="0.3">
      <c r="A756" s="4" t="s">
        <v>23</v>
      </c>
      <c r="B756" s="6">
        <f>B755/B754</f>
        <v>2857.1428571428573</v>
      </c>
      <c r="C756" s="6" t="e">
        <f t="shared" ref="C756:E756" si="151">C755/C754</f>
        <v>#DIV/0!</v>
      </c>
      <c r="D756" s="6" t="e">
        <f t="shared" si="151"/>
        <v>#DIV/0!</v>
      </c>
      <c r="E756" s="6" t="e">
        <f t="shared" si="151"/>
        <v>#DIV/0!</v>
      </c>
    </row>
    <row r="757" spans="1:5" ht="15.75" thickBot="1" x14ac:dyDescent="0.3">
      <c r="A757" s="4" t="s">
        <v>16</v>
      </c>
      <c r="B757" s="118" t="s">
        <v>22</v>
      </c>
      <c r="C757" s="8">
        <f t="shared" ref="C757:E759" si="152">C754/B754-1</f>
        <v>-1</v>
      </c>
      <c r="D757" s="8" t="e">
        <f t="shared" si="152"/>
        <v>#DIV/0!</v>
      </c>
      <c r="E757" s="8" t="e">
        <f t="shared" si="152"/>
        <v>#DIV/0!</v>
      </c>
    </row>
    <row r="758" spans="1:5" ht="15.75" thickBot="1" x14ac:dyDescent="0.3">
      <c r="A758" s="4" t="s">
        <v>17</v>
      </c>
      <c r="B758" s="118" t="s">
        <v>22</v>
      </c>
      <c r="C758" s="8">
        <f t="shared" si="152"/>
        <v>-1</v>
      </c>
      <c r="D758" s="8" t="e">
        <f t="shared" si="152"/>
        <v>#DIV/0!</v>
      </c>
      <c r="E758" s="8" t="e">
        <f t="shared" si="152"/>
        <v>#DIV/0!</v>
      </c>
    </row>
    <row r="759" spans="1:5" ht="15.75" thickBot="1" x14ac:dyDescent="0.3">
      <c r="A759" s="4" t="s">
        <v>18</v>
      </c>
      <c r="B759" s="118" t="s">
        <v>22</v>
      </c>
      <c r="C759" s="8" t="e">
        <f t="shared" si="152"/>
        <v>#DIV/0!</v>
      </c>
      <c r="D759" s="8" t="e">
        <f t="shared" si="152"/>
        <v>#DIV/0!</v>
      </c>
      <c r="E759" s="8" t="e">
        <f t="shared" si="152"/>
        <v>#DIV/0!</v>
      </c>
    </row>
    <row r="760" spans="1:5" ht="15.75" customHeight="1" thickBot="1" x14ac:dyDescent="0.3">
      <c r="A760" s="176" t="s">
        <v>40</v>
      </c>
      <c r="B760" s="177"/>
      <c r="C760" s="177"/>
      <c r="D760" s="177"/>
      <c r="E760" s="178"/>
    </row>
    <row r="761" spans="1:5" x14ac:dyDescent="0.25">
      <c r="A761" s="174"/>
      <c r="B761" s="19">
        <v>2019</v>
      </c>
      <c r="C761" s="19">
        <v>2020</v>
      </c>
      <c r="D761" s="19">
        <v>2021</v>
      </c>
      <c r="E761" s="19">
        <v>2022</v>
      </c>
    </row>
    <row r="762" spans="1:5" ht="15.75" thickBot="1" x14ac:dyDescent="0.3">
      <c r="A762" s="175"/>
      <c r="B762" s="20" t="s">
        <v>5</v>
      </c>
      <c r="C762" s="20" t="s">
        <v>6</v>
      </c>
      <c r="D762" s="20" t="s">
        <v>6</v>
      </c>
      <c r="E762" s="20" t="s">
        <v>6</v>
      </c>
    </row>
    <row r="763" spans="1:5" ht="15.75" thickBot="1" x14ac:dyDescent="0.3">
      <c r="A763" s="1" t="s">
        <v>49</v>
      </c>
      <c r="B763" s="9">
        <f>B764+B765+B766+B767</f>
        <v>0</v>
      </c>
      <c r="C763" s="9">
        <f t="shared" ref="C763:E763" si="153">C764+C765+C766+C767</f>
        <v>0</v>
      </c>
      <c r="D763" s="9">
        <f t="shared" si="153"/>
        <v>0</v>
      </c>
      <c r="E763" s="9">
        <f t="shared" si="153"/>
        <v>0</v>
      </c>
    </row>
    <row r="764" spans="1:5" ht="15.75" thickBot="1" x14ac:dyDescent="0.3">
      <c r="A764" s="11" t="s">
        <v>60</v>
      </c>
      <c r="B764" s="9"/>
      <c r="C764" s="9"/>
      <c r="D764" s="9"/>
      <c r="E764" s="9"/>
    </row>
    <row r="765" spans="1:5" ht="15.75" thickBot="1" x14ac:dyDescent="0.3">
      <c r="A765" s="11" t="s">
        <v>66</v>
      </c>
      <c r="B765" s="9"/>
      <c r="C765" s="9"/>
      <c r="D765" s="9"/>
      <c r="E765" s="9"/>
    </row>
    <row r="766" spans="1:5" ht="15.75" thickBot="1" x14ac:dyDescent="0.3">
      <c r="A766" s="11" t="s">
        <v>67</v>
      </c>
      <c r="B766" s="9"/>
      <c r="C766" s="9"/>
      <c r="D766" s="9"/>
      <c r="E766" s="9"/>
    </row>
    <row r="767" spans="1:5" ht="15.75" thickBot="1" x14ac:dyDescent="0.3">
      <c r="A767" s="11" t="s">
        <v>68</v>
      </c>
      <c r="B767" s="9"/>
      <c r="C767" s="9"/>
      <c r="D767" s="9"/>
      <c r="E767" s="9"/>
    </row>
    <row r="768" spans="1:5" ht="15.75" thickBot="1" x14ac:dyDescent="0.3">
      <c r="A768" s="1" t="s">
        <v>50</v>
      </c>
      <c r="B768" s="12">
        <f>B769+B770+B771+B772</f>
        <v>20000</v>
      </c>
      <c r="C768" s="12">
        <f t="shared" ref="C768:E768" si="154">C769+C770+C771+C772</f>
        <v>0</v>
      </c>
      <c r="D768" s="12">
        <f t="shared" si="154"/>
        <v>0</v>
      </c>
      <c r="E768" s="12">
        <f t="shared" si="154"/>
        <v>0</v>
      </c>
    </row>
    <row r="769" spans="1:5" ht="15.75" thickBot="1" x14ac:dyDescent="0.3">
      <c r="A769" s="11" t="s">
        <v>60</v>
      </c>
      <c r="B769" s="12"/>
      <c r="C769" s="12"/>
      <c r="D769" s="12"/>
      <c r="E769" s="12"/>
    </row>
    <row r="770" spans="1:5" ht="15.75" thickBot="1" x14ac:dyDescent="0.3">
      <c r="A770" s="11" t="s">
        <v>66</v>
      </c>
      <c r="B770" s="6">
        <v>20000</v>
      </c>
      <c r="C770" s="6">
        <v>0</v>
      </c>
      <c r="D770" s="6">
        <v>0</v>
      </c>
      <c r="E770" s="12"/>
    </row>
    <row r="771" spans="1:5" ht="15.75" thickBot="1" x14ac:dyDescent="0.3">
      <c r="A771" s="11" t="s">
        <v>67</v>
      </c>
      <c r="B771" s="6"/>
      <c r="C771" s="6"/>
      <c r="D771" s="12"/>
      <c r="E771" s="12"/>
    </row>
    <row r="772" spans="1:5" ht="15.75" thickBot="1" x14ac:dyDescent="0.3">
      <c r="A772" s="11" t="s">
        <v>68</v>
      </c>
      <c r="B772" s="6"/>
      <c r="C772" s="6"/>
      <c r="D772" s="6"/>
      <c r="E772" s="12"/>
    </row>
    <row r="773" spans="1:5" ht="15.75" thickBot="1" x14ac:dyDescent="0.3">
      <c r="A773" s="22" t="s">
        <v>37</v>
      </c>
      <c r="B773" s="12">
        <f>B763+B768</f>
        <v>20000</v>
      </c>
      <c r="C773" s="12">
        <f t="shared" ref="C773:E773" si="155">C763+C768</f>
        <v>0</v>
      </c>
      <c r="D773" s="12">
        <f t="shared" si="155"/>
        <v>0</v>
      </c>
      <c r="E773" s="12">
        <f t="shared" si="155"/>
        <v>0</v>
      </c>
    </row>
    <row r="774" spans="1:5" ht="34.5" thickBot="1" x14ac:dyDescent="0.3">
      <c r="A774" s="21" t="s">
        <v>69</v>
      </c>
      <c r="B774" s="82" t="s">
        <v>193</v>
      </c>
      <c r="C774" s="58" t="s">
        <v>65</v>
      </c>
      <c r="D774" s="59" t="s">
        <v>204</v>
      </c>
      <c r="E774" s="60"/>
    </row>
    <row r="775" spans="1:5" ht="23.25" customHeight="1" thickBot="1" x14ac:dyDescent="0.3">
      <c r="A775" s="4" t="s">
        <v>9</v>
      </c>
      <c r="B775" s="168" t="s">
        <v>205</v>
      </c>
      <c r="C775" s="169"/>
      <c r="D775" s="169"/>
      <c r="E775" s="170"/>
    </row>
    <row r="776" spans="1:5" ht="15.75" thickBot="1" x14ac:dyDescent="0.3">
      <c r="A776" s="4" t="s">
        <v>14</v>
      </c>
      <c r="B776" s="171" t="s">
        <v>203</v>
      </c>
      <c r="C776" s="172"/>
      <c r="D776" s="172"/>
      <c r="E776" s="173"/>
    </row>
    <row r="777" spans="1:5" x14ac:dyDescent="0.25">
      <c r="A777" s="174"/>
      <c r="B777" s="19">
        <v>2019</v>
      </c>
      <c r="C777" s="19">
        <v>2020</v>
      </c>
      <c r="D777" s="19">
        <v>2021</v>
      </c>
      <c r="E777" s="19">
        <v>2022</v>
      </c>
    </row>
    <row r="778" spans="1:5" ht="15.75" thickBot="1" x14ac:dyDescent="0.3">
      <c r="A778" s="175"/>
      <c r="B778" s="20" t="s">
        <v>5</v>
      </c>
      <c r="C778" s="20" t="s">
        <v>6</v>
      </c>
      <c r="D778" s="20" t="s">
        <v>6</v>
      </c>
      <c r="E778" s="20" t="s">
        <v>6</v>
      </c>
    </row>
    <row r="779" spans="1:5" ht="15.75" thickBot="1" x14ac:dyDescent="0.3">
      <c r="A779" s="4" t="s">
        <v>8</v>
      </c>
      <c r="B779" s="118">
        <v>7</v>
      </c>
      <c r="C779" s="118">
        <v>0</v>
      </c>
      <c r="D779" s="118">
        <v>0</v>
      </c>
      <c r="E779" s="118">
        <v>0</v>
      </c>
    </row>
    <row r="780" spans="1:5" ht="15.75" thickBot="1" x14ac:dyDescent="0.3">
      <c r="A780" s="4" t="s">
        <v>15</v>
      </c>
      <c r="B780" s="6">
        <f>B798</f>
        <v>6829</v>
      </c>
      <c r="C780" s="6">
        <v>0</v>
      </c>
      <c r="D780" s="6">
        <v>0</v>
      </c>
      <c r="E780" s="6">
        <f t="shared" ref="E780" si="156">E798</f>
        <v>0</v>
      </c>
    </row>
    <row r="781" spans="1:5" ht="15.75" thickBot="1" x14ac:dyDescent="0.3">
      <c r="A781" s="4" t="s">
        <v>23</v>
      </c>
      <c r="B781" s="6">
        <f>B780/B779</f>
        <v>975.57142857142856</v>
      </c>
      <c r="C781" s="6" t="e">
        <f t="shared" ref="C781:E781" si="157">C780/C779</f>
        <v>#DIV/0!</v>
      </c>
      <c r="D781" s="6" t="e">
        <f t="shared" si="157"/>
        <v>#DIV/0!</v>
      </c>
      <c r="E781" s="6" t="e">
        <f t="shared" si="157"/>
        <v>#DIV/0!</v>
      </c>
    </row>
    <row r="782" spans="1:5" ht="15.75" thickBot="1" x14ac:dyDescent="0.3">
      <c r="A782" s="4" t="s">
        <v>16</v>
      </c>
      <c r="B782" s="118" t="s">
        <v>22</v>
      </c>
      <c r="C782" s="8">
        <f t="shared" ref="C782:E784" si="158">C779/B779-1</f>
        <v>-1</v>
      </c>
      <c r="D782" s="8" t="e">
        <f t="shared" si="158"/>
        <v>#DIV/0!</v>
      </c>
      <c r="E782" s="8" t="e">
        <f t="shared" si="158"/>
        <v>#DIV/0!</v>
      </c>
    </row>
    <row r="783" spans="1:5" ht="15.75" thickBot="1" x14ac:dyDescent="0.3">
      <c r="A783" s="4" t="s">
        <v>17</v>
      </c>
      <c r="B783" s="118" t="s">
        <v>22</v>
      </c>
      <c r="C783" s="8">
        <f t="shared" si="158"/>
        <v>-1</v>
      </c>
      <c r="D783" s="8" t="e">
        <f t="shared" si="158"/>
        <v>#DIV/0!</v>
      </c>
      <c r="E783" s="8" t="e">
        <f t="shared" si="158"/>
        <v>#DIV/0!</v>
      </c>
    </row>
    <row r="784" spans="1:5" ht="15.75" thickBot="1" x14ac:dyDescent="0.3">
      <c r="A784" s="4" t="s">
        <v>18</v>
      </c>
      <c r="B784" s="118" t="s">
        <v>22</v>
      </c>
      <c r="C784" s="8" t="e">
        <f t="shared" si="158"/>
        <v>#DIV/0!</v>
      </c>
      <c r="D784" s="8" t="e">
        <f t="shared" si="158"/>
        <v>#DIV/0!</v>
      </c>
      <c r="E784" s="8" t="e">
        <f t="shared" si="158"/>
        <v>#DIV/0!</v>
      </c>
    </row>
    <row r="785" spans="1:5" ht="15.75" customHeight="1" thickBot="1" x14ac:dyDescent="0.3">
      <c r="A785" s="176" t="s">
        <v>40</v>
      </c>
      <c r="B785" s="177"/>
      <c r="C785" s="177"/>
      <c r="D785" s="177"/>
      <c r="E785" s="178"/>
    </row>
    <row r="786" spans="1:5" x14ac:dyDescent="0.25">
      <c r="A786" s="174"/>
      <c r="B786" s="19">
        <v>2019</v>
      </c>
      <c r="C786" s="19">
        <v>2020</v>
      </c>
      <c r="D786" s="19">
        <v>2021</v>
      </c>
      <c r="E786" s="19">
        <v>2022</v>
      </c>
    </row>
    <row r="787" spans="1:5" ht="15.75" thickBot="1" x14ac:dyDescent="0.3">
      <c r="A787" s="175"/>
      <c r="B787" s="20" t="s">
        <v>5</v>
      </c>
      <c r="C787" s="20" t="s">
        <v>6</v>
      </c>
      <c r="D787" s="20" t="s">
        <v>6</v>
      </c>
      <c r="E787" s="20" t="s">
        <v>6</v>
      </c>
    </row>
    <row r="788" spans="1:5" ht="15.75" thickBot="1" x14ac:dyDescent="0.3">
      <c r="A788" s="1" t="s">
        <v>49</v>
      </c>
      <c r="B788" s="9">
        <f>B789+B790+B791+B792</f>
        <v>0</v>
      </c>
      <c r="C788" s="9">
        <f t="shared" ref="C788:E788" si="159">C789+C790+C791+C792</f>
        <v>0</v>
      </c>
      <c r="D788" s="9">
        <f t="shared" si="159"/>
        <v>0</v>
      </c>
      <c r="E788" s="9">
        <f t="shared" si="159"/>
        <v>0</v>
      </c>
    </row>
    <row r="789" spans="1:5" ht="15.75" thickBot="1" x14ac:dyDescent="0.3">
      <c r="A789" s="11" t="s">
        <v>60</v>
      </c>
      <c r="B789" s="9"/>
      <c r="C789" s="9"/>
      <c r="D789" s="9"/>
      <c r="E789" s="9"/>
    </row>
    <row r="790" spans="1:5" ht="15.75" thickBot="1" x14ac:dyDescent="0.3">
      <c r="A790" s="11" t="s">
        <v>66</v>
      </c>
      <c r="B790" s="9"/>
      <c r="C790" s="9"/>
      <c r="D790" s="9"/>
      <c r="E790" s="9"/>
    </row>
    <row r="791" spans="1:5" ht="15.75" thickBot="1" x14ac:dyDescent="0.3">
      <c r="A791" s="11" t="s">
        <v>67</v>
      </c>
      <c r="B791" s="9"/>
      <c r="C791" s="9"/>
      <c r="D791" s="9"/>
      <c r="E791" s="9"/>
    </row>
    <row r="792" spans="1:5" ht="15.75" thickBot="1" x14ac:dyDescent="0.3">
      <c r="A792" s="11" t="s">
        <v>68</v>
      </c>
      <c r="B792" s="9"/>
      <c r="C792" s="9"/>
      <c r="D792" s="9"/>
      <c r="E792" s="9"/>
    </row>
    <row r="793" spans="1:5" ht="15.75" thickBot="1" x14ac:dyDescent="0.3">
      <c r="A793" s="1" t="s">
        <v>50</v>
      </c>
      <c r="B793" s="12">
        <f>B794+B795+B796+B797</f>
        <v>6829</v>
      </c>
      <c r="C793" s="12">
        <f t="shared" ref="C793:E793" si="160">C794+C795+C796+C797</f>
        <v>0</v>
      </c>
      <c r="D793" s="12">
        <f t="shared" si="160"/>
        <v>0</v>
      </c>
      <c r="E793" s="12">
        <f t="shared" si="160"/>
        <v>0</v>
      </c>
    </row>
    <row r="794" spans="1:5" ht="15.75" thickBot="1" x14ac:dyDescent="0.3">
      <c r="A794" s="11" t="s">
        <v>60</v>
      </c>
      <c r="B794" s="12"/>
      <c r="C794" s="12"/>
      <c r="D794" s="12"/>
      <c r="E794" s="12"/>
    </row>
    <row r="795" spans="1:5" ht="15.75" thickBot="1" x14ac:dyDescent="0.3">
      <c r="A795" s="11" t="s">
        <v>66</v>
      </c>
      <c r="B795" s="6"/>
      <c r="C795" s="6"/>
      <c r="D795" s="6"/>
      <c r="E795" s="12"/>
    </row>
    <row r="796" spans="1:5" ht="15.75" thickBot="1" x14ac:dyDescent="0.3">
      <c r="A796" s="11" t="s">
        <v>67</v>
      </c>
      <c r="B796" s="6">
        <v>6829</v>
      </c>
      <c r="C796" s="6">
        <v>0</v>
      </c>
      <c r="D796" s="6">
        <v>0</v>
      </c>
      <c r="E796" s="12"/>
    </row>
    <row r="797" spans="1:5" ht="15.75" thickBot="1" x14ac:dyDescent="0.3">
      <c r="A797" s="11" t="s">
        <v>68</v>
      </c>
      <c r="B797" s="6"/>
      <c r="C797" s="6"/>
      <c r="D797" s="6"/>
      <c r="E797" s="12"/>
    </row>
    <row r="798" spans="1:5" ht="15.75" thickBot="1" x14ac:dyDescent="0.3">
      <c r="A798" s="22" t="s">
        <v>37</v>
      </c>
      <c r="B798" s="12">
        <f>B788+B793</f>
        <v>6829</v>
      </c>
      <c r="C798" s="12">
        <f t="shared" ref="C798:E798" si="161">C788+C793</f>
        <v>0</v>
      </c>
      <c r="D798" s="12">
        <f t="shared" si="161"/>
        <v>0</v>
      </c>
      <c r="E798" s="12">
        <f t="shared" si="161"/>
        <v>0</v>
      </c>
    </row>
    <row r="799" spans="1:5" ht="34.5" thickBot="1" x14ac:dyDescent="0.3">
      <c r="A799" s="21" t="s">
        <v>151</v>
      </c>
      <c r="B799" s="82" t="s">
        <v>206</v>
      </c>
      <c r="C799" s="58" t="s">
        <v>65</v>
      </c>
      <c r="D799" s="59" t="s">
        <v>207</v>
      </c>
      <c r="E799" s="60"/>
    </row>
    <row r="800" spans="1:5" ht="23.25" customHeight="1" thickBot="1" x14ac:dyDescent="0.3">
      <c r="A800" s="4" t="s">
        <v>9</v>
      </c>
      <c r="B800" s="168" t="s">
        <v>208</v>
      </c>
      <c r="C800" s="169"/>
      <c r="D800" s="169"/>
      <c r="E800" s="170"/>
    </row>
    <row r="801" spans="1:5" ht="15.75" thickBot="1" x14ac:dyDescent="0.3">
      <c r="A801" s="4" t="s">
        <v>14</v>
      </c>
      <c r="B801" s="171" t="s">
        <v>203</v>
      </c>
      <c r="C801" s="172"/>
      <c r="D801" s="172"/>
      <c r="E801" s="173"/>
    </row>
    <row r="802" spans="1:5" x14ac:dyDescent="0.25">
      <c r="A802" s="174"/>
      <c r="B802" s="19">
        <v>2019</v>
      </c>
      <c r="C802" s="19">
        <v>2020</v>
      </c>
      <c r="D802" s="19">
        <v>2021</v>
      </c>
      <c r="E802" s="19">
        <v>2022</v>
      </c>
    </row>
    <row r="803" spans="1:5" ht="15.75" thickBot="1" x14ac:dyDescent="0.3">
      <c r="A803" s="175"/>
      <c r="B803" s="20" t="s">
        <v>5</v>
      </c>
      <c r="C803" s="20" t="s">
        <v>6</v>
      </c>
      <c r="D803" s="20" t="s">
        <v>6</v>
      </c>
      <c r="E803" s="20" t="s">
        <v>6</v>
      </c>
    </row>
    <row r="804" spans="1:5" ht="15.75" thickBot="1" x14ac:dyDescent="0.3">
      <c r="A804" s="4" t="s">
        <v>8</v>
      </c>
      <c r="B804" s="118">
        <v>7</v>
      </c>
      <c r="C804" s="118">
        <v>0</v>
      </c>
      <c r="D804" s="118">
        <v>0</v>
      </c>
      <c r="E804" s="118">
        <v>0</v>
      </c>
    </row>
    <row r="805" spans="1:5" ht="15.75" thickBot="1" x14ac:dyDescent="0.3">
      <c r="A805" s="4" t="s">
        <v>15</v>
      </c>
      <c r="B805" s="6">
        <f>B823</f>
        <v>5000</v>
      </c>
      <c r="C805" s="6">
        <v>0</v>
      </c>
      <c r="D805" s="6">
        <v>0</v>
      </c>
      <c r="E805" s="6">
        <f t="shared" ref="E805" si="162">E823</f>
        <v>0</v>
      </c>
    </row>
    <row r="806" spans="1:5" ht="15.75" thickBot="1" x14ac:dyDescent="0.3">
      <c r="A806" s="4" t="s">
        <v>23</v>
      </c>
      <c r="B806" s="6">
        <f>B805/B804</f>
        <v>714.28571428571433</v>
      </c>
      <c r="C806" s="6" t="e">
        <f t="shared" ref="C806:E806" si="163">C805/C804</f>
        <v>#DIV/0!</v>
      </c>
      <c r="D806" s="6" t="e">
        <f t="shared" si="163"/>
        <v>#DIV/0!</v>
      </c>
      <c r="E806" s="6" t="e">
        <f t="shared" si="163"/>
        <v>#DIV/0!</v>
      </c>
    </row>
    <row r="807" spans="1:5" ht="15.75" thickBot="1" x14ac:dyDescent="0.3">
      <c r="A807" s="4" t="s">
        <v>16</v>
      </c>
      <c r="B807" s="118" t="s">
        <v>22</v>
      </c>
      <c r="C807" s="8">
        <f t="shared" ref="C807:E809" si="164">C804/B804-1</f>
        <v>-1</v>
      </c>
      <c r="D807" s="8" t="e">
        <f t="shared" si="164"/>
        <v>#DIV/0!</v>
      </c>
      <c r="E807" s="8" t="e">
        <f t="shared" si="164"/>
        <v>#DIV/0!</v>
      </c>
    </row>
    <row r="808" spans="1:5" ht="15.75" thickBot="1" x14ac:dyDescent="0.3">
      <c r="A808" s="4" t="s">
        <v>17</v>
      </c>
      <c r="B808" s="118" t="s">
        <v>22</v>
      </c>
      <c r="C808" s="8">
        <f t="shared" si="164"/>
        <v>-1</v>
      </c>
      <c r="D808" s="8" t="e">
        <f t="shared" si="164"/>
        <v>#DIV/0!</v>
      </c>
      <c r="E808" s="8" t="e">
        <f t="shared" si="164"/>
        <v>#DIV/0!</v>
      </c>
    </row>
    <row r="809" spans="1:5" ht="15.75" thickBot="1" x14ac:dyDescent="0.3">
      <c r="A809" s="4" t="s">
        <v>18</v>
      </c>
      <c r="B809" s="118" t="s">
        <v>22</v>
      </c>
      <c r="C809" s="8" t="e">
        <f t="shared" si="164"/>
        <v>#DIV/0!</v>
      </c>
      <c r="D809" s="8" t="e">
        <f t="shared" si="164"/>
        <v>#DIV/0!</v>
      </c>
      <c r="E809" s="8" t="e">
        <f t="shared" si="164"/>
        <v>#DIV/0!</v>
      </c>
    </row>
    <row r="810" spans="1:5" ht="15.75" customHeight="1" thickBot="1" x14ac:dyDescent="0.3">
      <c r="A810" s="176" t="s">
        <v>40</v>
      </c>
      <c r="B810" s="177"/>
      <c r="C810" s="177"/>
      <c r="D810" s="177"/>
      <c r="E810" s="178"/>
    </row>
    <row r="811" spans="1:5" x14ac:dyDescent="0.25">
      <c r="A811" s="174"/>
      <c r="B811" s="19">
        <v>2019</v>
      </c>
      <c r="C811" s="19">
        <v>2020</v>
      </c>
      <c r="D811" s="19">
        <v>2021</v>
      </c>
      <c r="E811" s="19">
        <v>2022</v>
      </c>
    </row>
    <row r="812" spans="1:5" ht="15.75" thickBot="1" x14ac:dyDescent="0.3">
      <c r="A812" s="175"/>
      <c r="B812" s="20" t="s">
        <v>5</v>
      </c>
      <c r="C812" s="20" t="s">
        <v>6</v>
      </c>
      <c r="D812" s="20" t="s">
        <v>6</v>
      </c>
      <c r="E812" s="20" t="s">
        <v>6</v>
      </c>
    </row>
    <row r="813" spans="1:5" ht="15.75" thickBot="1" x14ac:dyDescent="0.3">
      <c r="A813" s="1" t="s">
        <v>49</v>
      </c>
      <c r="B813" s="9">
        <f>B814+B815+B816+B817</f>
        <v>0</v>
      </c>
      <c r="C813" s="9">
        <f t="shared" ref="C813:E813" si="165">C814+C815+C816+C817</f>
        <v>0</v>
      </c>
      <c r="D813" s="9">
        <f t="shared" si="165"/>
        <v>0</v>
      </c>
      <c r="E813" s="9">
        <f t="shared" si="165"/>
        <v>0</v>
      </c>
    </row>
    <row r="814" spans="1:5" ht="15.75" thickBot="1" x14ac:dyDescent="0.3">
      <c r="A814" s="11" t="s">
        <v>60</v>
      </c>
      <c r="B814" s="9"/>
      <c r="C814" s="9"/>
      <c r="D814" s="9"/>
      <c r="E814" s="9"/>
    </row>
    <row r="815" spans="1:5" ht="15.75" thickBot="1" x14ac:dyDescent="0.3">
      <c r="A815" s="11" t="s">
        <v>66</v>
      </c>
      <c r="B815" s="9"/>
      <c r="C815" s="9"/>
      <c r="D815" s="9"/>
      <c r="E815" s="9"/>
    </row>
    <row r="816" spans="1:5" ht="15.75" thickBot="1" x14ac:dyDescent="0.3">
      <c r="A816" s="11" t="s">
        <v>67</v>
      </c>
      <c r="B816" s="9"/>
      <c r="C816" s="9"/>
      <c r="D816" s="9"/>
      <c r="E816" s="9"/>
    </row>
    <row r="817" spans="1:5" ht="15.75" thickBot="1" x14ac:dyDescent="0.3">
      <c r="A817" s="11" t="s">
        <v>68</v>
      </c>
      <c r="B817" s="9"/>
      <c r="C817" s="9"/>
      <c r="D817" s="9"/>
      <c r="E817" s="9"/>
    </row>
    <row r="818" spans="1:5" ht="15.75" thickBot="1" x14ac:dyDescent="0.3">
      <c r="A818" s="1" t="s">
        <v>50</v>
      </c>
      <c r="B818" s="12">
        <f>B819+B820+B821+B822</f>
        <v>5000</v>
      </c>
      <c r="C818" s="12">
        <f t="shared" ref="C818:E818" si="166">C819+C820+C821+C822</f>
        <v>0</v>
      </c>
      <c r="D818" s="12">
        <f t="shared" si="166"/>
        <v>0</v>
      </c>
      <c r="E818" s="12">
        <f t="shared" si="166"/>
        <v>0</v>
      </c>
    </row>
    <row r="819" spans="1:5" ht="15.75" thickBot="1" x14ac:dyDescent="0.3">
      <c r="A819" s="11" t="s">
        <v>60</v>
      </c>
      <c r="B819" s="12"/>
      <c r="C819" s="12"/>
      <c r="D819" s="12"/>
      <c r="E819" s="12"/>
    </row>
    <row r="820" spans="1:5" ht="15.75" thickBot="1" x14ac:dyDescent="0.3">
      <c r="A820" s="11" t="s">
        <v>66</v>
      </c>
      <c r="B820" s="6"/>
      <c r="C820" s="6"/>
      <c r="D820" s="6"/>
      <c r="E820" s="12"/>
    </row>
    <row r="821" spans="1:5" ht="15.75" thickBot="1" x14ac:dyDescent="0.3">
      <c r="A821" s="11" t="s">
        <v>67</v>
      </c>
      <c r="B821" s="6"/>
      <c r="C821" s="6"/>
      <c r="D821" s="12"/>
      <c r="E821" s="12"/>
    </row>
    <row r="822" spans="1:5" ht="15.75" thickBot="1" x14ac:dyDescent="0.3">
      <c r="A822" s="11" t="s">
        <v>68</v>
      </c>
      <c r="B822" s="6">
        <v>5000</v>
      </c>
      <c r="C822" s="6">
        <v>0</v>
      </c>
      <c r="D822" s="6">
        <v>0</v>
      </c>
      <c r="E822" s="12"/>
    </row>
    <row r="823" spans="1:5" ht="15.75" thickBot="1" x14ac:dyDescent="0.3">
      <c r="A823" s="22" t="s">
        <v>37</v>
      </c>
      <c r="B823" s="12">
        <f>B813+B818</f>
        <v>5000</v>
      </c>
      <c r="C823" s="12">
        <f t="shared" ref="C823:E823" si="167">C813+C818</f>
        <v>0</v>
      </c>
      <c r="D823" s="12">
        <f t="shared" si="167"/>
        <v>0</v>
      </c>
      <c r="E823" s="12">
        <f t="shared" si="167"/>
        <v>0</v>
      </c>
    </row>
    <row r="824" spans="1:5" ht="15.75" thickBot="1" x14ac:dyDescent="0.3">
      <c r="A824" s="80" t="s">
        <v>54</v>
      </c>
      <c r="B824" s="242" t="s">
        <v>209</v>
      </c>
      <c r="C824" s="243"/>
      <c r="D824" s="244"/>
      <c r="E824" s="245"/>
    </row>
    <row r="825" spans="1:5" ht="57" thickBot="1" x14ac:dyDescent="0.3">
      <c r="A825" s="21" t="s">
        <v>28</v>
      </c>
      <c r="B825" s="82" t="s">
        <v>210</v>
      </c>
      <c r="C825" s="58" t="s">
        <v>65</v>
      </c>
      <c r="D825" s="59" t="s">
        <v>211</v>
      </c>
      <c r="E825" s="60"/>
    </row>
    <row r="826" spans="1:5" ht="23.25" customHeight="1" thickBot="1" x14ac:dyDescent="0.3">
      <c r="A826" s="4" t="s">
        <v>9</v>
      </c>
      <c r="B826" s="168" t="s">
        <v>212</v>
      </c>
      <c r="C826" s="169"/>
      <c r="D826" s="169"/>
      <c r="E826" s="170"/>
    </row>
    <row r="827" spans="1:5" ht="15.75" thickBot="1" x14ac:dyDescent="0.3">
      <c r="A827" s="4" t="s">
        <v>14</v>
      </c>
      <c r="B827" s="171" t="s">
        <v>203</v>
      </c>
      <c r="C827" s="172"/>
      <c r="D827" s="172"/>
      <c r="E827" s="173"/>
    </row>
    <row r="828" spans="1:5" x14ac:dyDescent="0.25">
      <c r="A828" s="174"/>
      <c r="B828" s="19">
        <v>2019</v>
      </c>
      <c r="C828" s="19">
        <v>2020</v>
      </c>
      <c r="D828" s="19">
        <v>2021</v>
      </c>
      <c r="E828" s="19">
        <v>2022</v>
      </c>
    </row>
    <row r="829" spans="1:5" ht="15.75" thickBot="1" x14ac:dyDescent="0.3">
      <c r="A829" s="175"/>
      <c r="B829" s="20" t="s">
        <v>5</v>
      </c>
      <c r="C829" s="20" t="s">
        <v>6</v>
      </c>
      <c r="D829" s="20" t="s">
        <v>6</v>
      </c>
      <c r="E829" s="20" t="s">
        <v>6</v>
      </c>
    </row>
    <row r="830" spans="1:5" ht="15.75" thickBot="1" x14ac:dyDescent="0.3">
      <c r="A830" s="4" t="s">
        <v>8</v>
      </c>
      <c r="B830" s="118">
        <v>5</v>
      </c>
      <c r="C830" s="118">
        <v>8</v>
      </c>
      <c r="D830" s="118">
        <v>15</v>
      </c>
      <c r="E830" s="118">
        <v>15</v>
      </c>
    </row>
    <row r="831" spans="1:5" ht="15.75" thickBot="1" x14ac:dyDescent="0.3">
      <c r="A831" s="4" t="s">
        <v>15</v>
      </c>
      <c r="B831" s="6">
        <f>B849</f>
        <v>20000</v>
      </c>
      <c r="C831" s="6">
        <f t="shared" ref="C831:E831" si="168">C849</f>
        <v>20000</v>
      </c>
      <c r="D831" s="6">
        <f t="shared" si="168"/>
        <v>170000</v>
      </c>
      <c r="E831" s="6">
        <f t="shared" si="168"/>
        <v>100000</v>
      </c>
    </row>
    <row r="832" spans="1:5" ht="15.75" thickBot="1" x14ac:dyDescent="0.3">
      <c r="A832" s="4" t="s">
        <v>23</v>
      </c>
      <c r="B832" s="6">
        <f>B831/B830</f>
        <v>4000</v>
      </c>
      <c r="C832" s="6">
        <f t="shared" ref="C832:E832" si="169">C831/C830</f>
        <v>2500</v>
      </c>
      <c r="D832" s="6">
        <f t="shared" si="169"/>
        <v>11333.333333333334</v>
      </c>
      <c r="E832" s="6">
        <f t="shared" si="169"/>
        <v>6666.666666666667</v>
      </c>
    </row>
    <row r="833" spans="1:5" ht="15.75" thickBot="1" x14ac:dyDescent="0.3">
      <c r="A833" s="4" t="s">
        <v>16</v>
      </c>
      <c r="B833" s="118" t="s">
        <v>22</v>
      </c>
      <c r="C833" s="8">
        <f t="shared" ref="C833:E835" si="170">C830/B830-1</f>
        <v>0.60000000000000009</v>
      </c>
      <c r="D833" s="8">
        <f t="shared" si="170"/>
        <v>0.875</v>
      </c>
      <c r="E833" s="8">
        <f t="shared" si="170"/>
        <v>0</v>
      </c>
    </row>
    <row r="834" spans="1:5" ht="15.75" thickBot="1" x14ac:dyDescent="0.3">
      <c r="A834" s="4" t="s">
        <v>17</v>
      </c>
      <c r="B834" s="118" t="s">
        <v>22</v>
      </c>
      <c r="C834" s="8">
        <f t="shared" si="170"/>
        <v>0</v>
      </c>
      <c r="D834" s="8">
        <f t="shared" si="170"/>
        <v>7.5</v>
      </c>
      <c r="E834" s="8">
        <f t="shared" si="170"/>
        <v>-0.41176470588235292</v>
      </c>
    </row>
    <row r="835" spans="1:5" ht="15.75" thickBot="1" x14ac:dyDescent="0.3">
      <c r="A835" s="4" t="s">
        <v>18</v>
      </c>
      <c r="B835" s="118" t="s">
        <v>22</v>
      </c>
      <c r="C835" s="8">
        <f t="shared" si="170"/>
        <v>-0.375</v>
      </c>
      <c r="D835" s="8">
        <f t="shared" si="170"/>
        <v>3.5333333333333332</v>
      </c>
      <c r="E835" s="8">
        <f t="shared" si="170"/>
        <v>-0.41176470588235292</v>
      </c>
    </row>
    <row r="836" spans="1:5" ht="15.75" customHeight="1" thickBot="1" x14ac:dyDescent="0.3">
      <c r="A836" s="176" t="s">
        <v>40</v>
      </c>
      <c r="B836" s="177"/>
      <c r="C836" s="177"/>
      <c r="D836" s="177"/>
      <c r="E836" s="178"/>
    </row>
    <row r="837" spans="1:5" x14ac:dyDescent="0.25">
      <c r="A837" s="174"/>
      <c r="B837" s="19">
        <v>2019</v>
      </c>
      <c r="C837" s="19">
        <v>2020</v>
      </c>
      <c r="D837" s="19">
        <v>2021</v>
      </c>
      <c r="E837" s="19">
        <v>2022</v>
      </c>
    </row>
    <row r="838" spans="1:5" ht="15.75" thickBot="1" x14ac:dyDescent="0.3">
      <c r="A838" s="175"/>
      <c r="B838" s="20" t="s">
        <v>5</v>
      </c>
      <c r="C838" s="20" t="s">
        <v>6</v>
      </c>
      <c r="D838" s="20" t="s">
        <v>6</v>
      </c>
      <c r="E838" s="20" t="s">
        <v>6</v>
      </c>
    </row>
    <row r="839" spans="1:5" ht="15.75" thickBot="1" x14ac:dyDescent="0.3">
      <c r="A839" s="1" t="s">
        <v>49</v>
      </c>
      <c r="B839" s="9">
        <f>B840+B841+B842+B843</f>
        <v>0</v>
      </c>
      <c r="C839" s="9">
        <f t="shared" ref="C839:E839" si="171">C840+C841+C842+C843</f>
        <v>0</v>
      </c>
      <c r="D839" s="9">
        <f t="shared" si="171"/>
        <v>0</v>
      </c>
      <c r="E839" s="9">
        <f t="shared" si="171"/>
        <v>0</v>
      </c>
    </row>
    <row r="840" spans="1:5" ht="15.75" thickBot="1" x14ac:dyDescent="0.3">
      <c r="A840" s="11" t="s">
        <v>60</v>
      </c>
      <c r="B840" s="9"/>
      <c r="C840" s="9"/>
      <c r="D840" s="9"/>
      <c r="E840" s="9"/>
    </row>
    <row r="841" spans="1:5" ht="15.75" thickBot="1" x14ac:dyDescent="0.3">
      <c r="A841" s="11" t="s">
        <v>66</v>
      </c>
      <c r="B841" s="9"/>
      <c r="C841" s="9"/>
      <c r="D841" s="9"/>
      <c r="E841" s="9"/>
    </row>
    <row r="842" spans="1:5" ht="15.75" thickBot="1" x14ac:dyDescent="0.3">
      <c r="A842" s="11" t="s">
        <v>67</v>
      </c>
      <c r="B842" s="9"/>
      <c r="C842" s="9"/>
      <c r="D842" s="9"/>
      <c r="E842" s="9"/>
    </row>
    <row r="843" spans="1:5" ht="15.75" thickBot="1" x14ac:dyDescent="0.3">
      <c r="A843" s="11" t="s">
        <v>68</v>
      </c>
      <c r="B843" s="9"/>
      <c r="C843" s="9"/>
      <c r="D843" s="9"/>
      <c r="E843" s="9"/>
    </row>
    <row r="844" spans="1:5" ht="15.75" thickBot="1" x14ac:dyDescent="0.3">
      <c r="A844" s="1" t="s">
        <v>50</v>
      </c>
      <c r="B844" s="12">
        <f>B845+B846+B847+B848</f>
        <v>20000</v>
      </c>
      <c r="C844" s="12">
        <f t="shared" ref="C844:E844" si="172">C845+C846+C847+C848</f>
        <v>20000</v>
      </c>
      <c r="D844" s="12">
        <f t="shared" si="172"/>
        <v>170000</v>
      </c>
      <c r="E844" s="12">
        <f t="shared" si="172"/>
        <v>100000</v>
      </c>
    </row>
    <row r="845" spans="1:5" ht="15.75" thickBot="1" x14ac:dyDescent="0.3">
      <c r="A845" s="11" t="s">
        <v>60</v>
      </c>
      <c r="B845" s="12"/>
      <c r="C845" s="12"/>
      <c r="D845" s="12"/>
      <c r="E845" s="12"/>
    </row>
    <row r="846" spans="1:5" ht="15.75" thickBot="1" x14ac:dyDescent="0.3">
      <c r="A846" s="11" t="s">
        <v>66</v>
      </c>
      <c r="B846" s="6">
        <v>20000</v>
      </c>
      <c r="C846" s="51">
        <v>20000</v>
      </c>
      <c r="D846" s="87">
        <v>170000</v>
      </c>
      <c r="E846" s="12">
        <v>100000</v>
      </c>
    </row>
    <row r="847" spans="1:5" ht="15.75" thickBot="1" x14ac:dyDescent="0.3">
      <c r="A847" s="11" t="s">
        <v>67</v>
      </c>
      <c r="B847" s="6"/>
      <c r="C847" s="6"/>
      <c r="D847" s="12"/>
      <c r="E847" s="12"/>
    </row>
    <row r="848" spans="1:5" ht="15.75" thickBot="1" x14ac:dyDescent="0.3">
      <c r="A848" s="11" t="s">
        <v>68</v>
      </c>
      <c r="B848" s="6"/>
      <c r="C848" s="6"/>
      <c r="D848" s="6"/>
      <c r="E848" s="12"/>
    </row>
    <row r="849" spans="1:5" ht="15.75" thickBot="1" x14ac:dyDescent="0.3">
      <c r="A849" s="22" t="s">
        <v>37</v>
      </c>
      <c r="B849" s="12">
        <f>B839+B844</f>
        <v>20000</v>
      </c>
      <c r="C849" s="12">
        <f t="shared" ref="C849:E849" si="173">C839+C844</f>
        <v>20000</v>
      </c>
      <c r="D849" s="12">
        <f t="shared" si="173"/>
        <v>170000</v>
      </c>
      <c r="E849" s="12">
        <f t="shared" si="173"/>
        <v>100000</v>
      </c>
    </row>
    <row r="850" spans="1:5" ht="34.5" thickBot="1" x14ac:dyDescent="0.3">
      <c r="A850" s="21" t="s">
        <v>69</v>
      </c>
      <c r="B850" s="82" t="s">
        <v>213</v>
      </c>
      <c r="C850" s="58" t="s">
        <v>65</v>
      </c>
      <c r="D850" s="59" t="s">
        <v>214</v>
      </c>
      <c r="E850" s="60"/>
    </row>
    <row r="851" spans="1:5" ht="23.25" customHeight="1" thickBot="1" x14ac:dyDescent="0.3">
      <c r="A851" s="4" t="s">
        <v>9</v>
      </c>
      <c r="B851" s="168" t="s">
        <v>215</v>
      </c>
      <c r="C851" s="169"/>
      <c r="D851" s="169"/>
      <c r="E851" s="170"/>
    </row>
    <row r="852" spans="1:5" ht="15.75" thickBot="1" x14ac:dyDescent="0.3">
      <c r="A852" s="4" t="s">
        <v>14</v>
      </c>
      <c r="B852" s="171" t="s">
        <v>203</v>
      </c>
      <c r="C852" s="172"/>
      <c r="D852" s="172"/>
      <c r="E852" s="173"/>
    </row>
    <row r="853" spans="1:5" x14ac:dyDescent="0.25">
      <c r="A853" s="174"/>
      <c r="B853" s="19">
        <v>2019</v>
      </c>
      <c r="C853" s="19">
        <v>2020</v>
      </c>
      <c r="D853" s="19">
        <v>2021</v>
      </c>
      <c r="E853" s="19">
        <v>2022</v>
      </c>
    </row>
    <row r="854" spans="1:5" ht="15.75" thickBot="1" x14ac:dyDescent="0.3">
      <c r="A854" s="175"/>
      <c r="B854" s="20" t="s">
        <v>5</v>
      </c>
      <c r="C854" s="20" t="s">
        <v>6</v>
      </c>
      <c r="D854" s="20" t="s">
        <v>6</v>
      </c>
      <c r="E854" s="20" t="s">
        <v>6</v>
      </c>
    </row>
    <row r="855" spans="1:5" ht="15.75" thickBot="1" x14ac:dyDescent="0.3">
      <c r="A855" s="4" t="s">
        <v>8</v>
      </c>
      <c r="B855" s="118">
        <v>5</v>
      </c>
      <c r="C855" s="118">
        <v>2</v>
      </c>
      <c r="D855" s="118">
        <v>4</v>
      </c>
      <c r="E855" s="118">
        <v>3</v>
      </c>
    </row>
    <row r="856" spans="1:5" ht="15.75" thickBot="1" x14ac:dyDescent="0.3">
      <c r="A856" s="4" t="s">
        <v>15</v>
      </c>
      <c r="B856" s="6">
        <f>B874</f>
        <v>7590</v>
      </c>
      <c r="C856" s="6">
        <f t="shared" ref="C856:E856" si="174">C874</f>
        <v>3000</v>
      </c>
      <c r="D856" s="6">
        <f t="shared" si="174"/>
        <v>2000</v>
      </c>
      <c r="E856" s="6">
        <f t="shared" si="174"/>
        <v>5000</v>
      </c>
    </row>
    <row r="857" spans="1:5" ht="15.75" thickBot="1" x14ac:dyDescent="0.3">
      <c r="A857" s="4" t="s">
        <v>23</v>
      </c>
      <c r="B857" s="6">
        <f>B856/B855</f>
        <v>1518</v>
      </c>
      <c r="C857" s="6">
        <f t="shared" ref="C857:E857" si="175">C856/C855</f>
        <v>1500</v>
      </c>
      <c r="D857" s="6">
        <f t="shared" si="175"/>
        <v>500</v>
      </c>
      <c r="E857" s="6">
        <f t="shared" si="175"/>
        <v>1666.6666666666667</v>
      </c>
    </row>
    <row r="858" spans="1:5" ht="15.75" thickBot="1" x14ac:dyDescent="0.3">
      <c r="A858" s="4" t="s">
        <v>16</v>
      </c>
      <c r="B858" s="118" t="s">
        <v>22</v>
      </c>
      <c r="C858" s="8">
        <f t="shared" ref="C858:E860" si="176">C855/B855-1</f>
        <v>-0.6</v>
      </c>
      <c r="D858" s="8">
        <f t="shared" si="176"/>
        <v>1</v>
      </c>
      <c r="E858" s="8">
        <f t="shared" si="176"/>
        <v>-0.25</v>
      </c>
    </row>
    <row r="859" spans="1:5" ht="15.75" thickBot="1" x14ac:dyDescent="0.3">
      <c r="A859" s="4" t="s">
        <v>17</v>
      </c>
      <c r="B859" s="118" t="s">
        <v>22</v>
      </c>
      <c r="C859" s="8">
        <f t="shared" si="176"/>
        <v>-0.60474308300395263</v>
      </c>
      <c r="D859" s="8">
        <f t="shared" si="176"/>
        <v>-0.33333333333333337</v>
      </c>
      <c r="E859" s="8">
        <f t="shared" si="176"/>
        <v>1.5</v>
      </c>
    </row>
    <row r="860" spans="1:5" ht="15.75" thickBot="1" x14ac:dyDescent="0.3">
      <c r="A860" s="4" t="s">
        <v>18</v>
      </c>
      <c r="B860" s="118" t="s">
        <v>22</v>
      </c>
      <c r="C860" s="8">
        <f t="shared" si="176"/>
        <v>-1.1857707509881465E-2</v>
      </c>
      <c r="D860" s="8">
        <f t="shared" si="176"/>
        <v>-0.66666666666666674</v>
      </c>
      <c r="E860" s="8">
        <f t="shared" si="176"/>
        <v>2.3333333333333335</v>
      </c>
    </row>
    <row r="861" spans="1:5" ht="15.75" customHeight="1" thickBot="1" x14ac:dyDescent="0.3">
      <c r="A861" s="176" t="s">
        <v>40</v>
      </c>
      <c r="B861" s="177"/>
      <c r="C861" s="177"/>
      <c r="D861" s="177"/>
      <c r="E861" s="178"/>
    </row>
    <row r="862" spans="1:5" x14ac:dyDescent="0.25">
      <c r="A862" s="174"/>
      <c r="B862" s="19">
        <v>2019</v>
      </c>
      <c r="C862" s="19">
        <v>2020</v>
      </c>
      <c r="D862" s="19">
        <v>2021</v>
      </c>
      <c r="E862" s="19">
        <v>2022</v>
      </c>
    </row>
    <row r="863" spans="1:5" ht="15.75" thickBot="1" x14ac:dyDescent="0.3">
      <c r="A863" s="175"/>
      <c r="B863" s="20" t="s">
        <v>5</v>
      </c>
      <c r="C863" s="20" t="s">
        <v>6</v>
      </c>
      <c r="D863" s="20" t="s">
        <v>6</v>
      </c>
      <c r="E863" s="20" t="s">
        <v>6</v>
      </c>
    </row>
    <row r="864" spans="1:5" ht="15.75" thickBot="1" x14ac:dyDescent="0.3">
      <c r="A864" s="1" t="s">
        <v>49</v>
      </c>
      <c r="B864" s="9">
        <f>B865+B866+B867+B868</f>
        <v>0</v>
      </c>
      <c r="C864" s="9">
        <f t="shared" ref="C864:E864" si="177">C865+C866+C867+C868</f>
        <v>0</v>
      </c>
      <c r="D864" s="9">
        <f t="shared" si="177"/>
        <v>0</v>
      </c>
      <c r="E864" s="9">
        <f t="shared" si="177"/>
        <v>0</v>
      </c>
    </row>
    <row r="865" spans="1:5" ht="15.75" thickBot="1" x14ac:dyDescent="0.3">
      <c r="A865" s="11" t="s">
        <v>60</v>
      </c>
      <c r="B865" s="9"/>
      <c r="C865" s="9"/>
      <c r="D865" s="9"/>
      <c r="E865" s="9"/>
    </row>
    <row r="866" spans="1:5" ht="15.75" thickBot="1" x14ac:dyDescent="0.3">
      <c r="A866" s="11" t="s">
        <v>66</v>
      </c>
      <c r="B866" s="9"/>
      <c r="C866" s="9"/>
      <c r="D866" s="9"/>
      <c r="E866" s="9"/>
    </row>
    <row r="867" spans="1:5" ht="15.75" thickBot="1" x14ac:dyDescent="0.3">
      <c r="A867" s="11" t="s">
        <v>67</v>
      </c>
      <c r="B867" s="9"/>
      <c r="C867" s="9"/>
      <c r="D867" s="9"/>
      <c r="E867" s="9"/>
    </row>
    <row r="868" spans="1:5" ht="15.75" thickBot="1" x14ac:dyDescent="0.3">
      <c r="A868" s="11" t="s">
        <v>68</v>
      </c>
      <c r="B868" s="9"/>
      <c r="C868" s="9"/>
      <c r="D868" s="9"/>
      <c r="E868" s="9"/>
    </row>
    <row r="869" spans="1:5" ht="15.75" thickBot="1" x14ac:dyDescent="0.3">
      <c r="A869" s="1" t="s">
        <v>50</v>
      </c>
      <c r="B869" s="12">
        <f>B870+B871+B872+B873</f>
        <v>7590</v>
      </c>
      <c r="C869" s="12">
        <f t="shared" ref="C869:E869" si="178">C870+C871+C872+C873</f>
        <v>3000</v>
      </c>
      <c r="D869" s="12">
        <f t="shared" si="178"/>
        <v>2000</v>
      </c>
      <c r="E869" s="12">
        <f t="shared" si="178"/>
        <v>5000</v>
      </c>
    </row>
    <row r="870" spans="1:5" ht="15.75" thickBot="1" x14ac:dyDescent="0.3">
      <c r="A870" s="11" t="s">
        <v>60</v>
      </c>
      <c r="B870" s="12"/>
      <c r="C870" s="12"/>
      <c r="D870" s="12"/>
      <c r="E870" s="12"/>
    </row>
    <row r="871" spans="1:5" ht="15.75" thickBot="1" x14ac:dyDescent="0.3">
      <c r="A871" s="11" t="s">
        <v>66</v>
      </c>
      <c r="B871" s="6"/>
      <c r="C871" s="6"/>
      <c r="D871" s="6"/>
      <c r="E871" s="12"/>
    </row>
    <row r="872" spans="1:5" ht="15.75" thickBot="1" x14ac:dyDescent="0.3">
      <c r="A872" s="11" t="s">
        <v>67</v>
      </c>
      <c r="B872" s="6"/>
      <c r="C872" s="6"/>
      <c r="D872" s="12"/>
      <c r="E872" s="12"/>
    </row>
    <row r="873" spans="1:5" ht="15.75" thickBot="1" x14ac:dyDescent="0.3">
      <c r="A873" s="11" t="s">
        <v>68</v>
      </c>
      <c r="B873" s="6">
        <v>7590</v>
      </c>
      <c r="C873" s="6">
        <v>3000</v>
      </c>
      <c r="D873" s="6">
        <v>2000</v>
      </c>
      <c r="E873" s="12">
        <v>5000</v>
      </c>
    </row>
    <row r="874" spans="1:5" ht="15.75" thickBot="1" x14ac:dyDescent="0.3">
      <c r="A874" s="22" t="s">
        <v>37</v>
      </c>
      <c r="B874" s="12">
        <f>B864+B869</f>
        <v>7590</v>
      </c>
      <c r="C874" s="12">
        <f t="shared" ref="C874:E874" si="179">C864+C869</f>
        <v>3000</v>
      </c>
      <c r="D874" s="12">
        <f t="shared" si="179"/>
        <v>2000</v>
      </c>
      <c r="E874" s="12">
        <f t="shared" si="179"/>
        <v>5000</v>
      </c>
    </row>
    <row r="875" spans="1:5" ht="15.75" thickBot="1" x14ac:dyDescent="0.3">
      <c r="A875" s="80" t="s">
        <v>54</v>
      </c>
      <c r="B875" s="242" t="s">
        <v>216</v>
      </c>
      <c r="C875" s="243"/>
      <c r="D875" s="244"/>
      <c r="E875" s="245"/>
    </row>
    <row r="876" spans="1:5" ht="50.25" customHeight="1" thickBot="1" x14ac:dyDescent="0.3">
      <c r="A876" s="21" t="s">
        <v>28</v>
      </c>
      <c r="B876" s="82" t="s">
        <v>217</v>
      </c>
      <c r="C876" s="58" t="s">
        <v>65</v>
      </c>
      <c r="D876" s="59" t="s">
        <v>458</v>
      </c>
      <c r="E876" s="60"/>
    </row>
    <row r="877" spans="1:5" ht="23.25" customHeight="1" thickBot="1" x14ac:dyDescent="0.3">
      <c r="A877" s="4" t="s">
        <v>9</v>
      </c>
      <c r="B877" s="168" t="s">
        <v>218</v>
      </c>
      <c r="C877" s="169"/>
      <c r="D877" s="169"/>
      <c r="E877" s="170"/>
    </row>
    <row r="878" spans="1:5" ht="15.75" thickBot="1" x14ac:dyDescent="0.3">
      <c r="A878" s="4" t="s">
        <v>14</v>
      </c>
      <c r="B878" s="171" t="s">
        <v>219</v>
      </c>
      <c r="C878" s="172"/>
      <c r="D878" s="172"/>
      <c r="E878" s="173"/>
    </row>
    <row r="879" spans="1:5" x14ac:dyDescent="0.25">
      <c r="A879" s="174"/>
      <c r="B879" s="19">
        <v>2019</v>
      </c>
      <c r="C879" s="19">
        <v>2020</v>
      </c>
      <c r="D879" s="19">
        <v>2021</v>
      </c>
      <c r="E879" s="19">
        <v>2022</v>
      </c>
    </row>
    <row r="880" spans="1:5" ht="15.75" thickBot="1" x14ac:dyDescent="0.3">
      <c r="A880" s="175"/>
      <c r="B880" s="20" t="s">
        <v>5</v>
      </c>
      <c r="C880" s="20" t="s">
        <v>6</v>
      </c>
      <c r="D880" s="20" t="s">
        <v>6</v>
      </c>
      <c r="E880" s="20" t="s">
        <v>6</v>
      </c>
    </row>
    <row r="881" spans="1:5" ht="15.75" thickBot="1" x14ac:dyDescent="0.3">
      <c r="A881" s="4" t="s">
        <v>8</v>
      </c>
      <c r="B881" s="118">
        <v>1</v>
      </c>
      <c r="C881" s="118">
        <v>0.5</v>
      </c>
      <c r="D881" s="118">
        <v>0</v>
      </c>
      <c r="E881" s="118">
        <v>0</v>
      </c>
    </row>
    <row r="882" spans="1:5" ht="15.75" thickBot="1" x14ac:dyDescent="0.3">
      <c r="A882" s="4" t="s">
        <v>15</v>
      </c>
      <c r="B882" s="6">
        <f>B900</f>
        <v>4234</v>
      </c>
      <c r="C882" s="6">
        <f>C900</f>
        <v>2700</v>
      </c>
      <c r="D882" s="6">
        <v>0</v>
      </c>
      <c r="E882" s="6">
        <f t="shared" ref="E882" si="180">E900</f>
        <v>0</v>
      </c>
    </row>
    <row r="883" spans="1:5" ht="15.75" thickBot="1" x14ac:dyDescent="0.3">
      <c r="A883" s="4" t="s">
        <v>23</v>
      </c>
      <c r="B883" s="6">
        <f>B882/B881</f>
        <v>4234</v>
      </c>
      <c r="C883" s="6">
        <f t="shared" ref="C883:E883" si="181">C882/C881</f>
        <v>5400</v>
      </c>
      <c r="D883" s="6" t="e">
        <f t="shared" si="181"/>
        <v>#DIV/0!</v>
      </c>
      <c r="E883" s="6" t="e">
        <f t="shared" si="181"/>
        <v>#DIV/0!</v>
      </c>
    </row>
    <row r="884" spans="1:5" ht="15.75" thickBot="1" x14ac:dyDescent="0.3">
      <c r="A884" s="4" t="s">
        <v>16</v>
      </c>
      <c r="B884" s="118" t="s">
        <v>22</v>
      </c>
      <c r="C884" s="8">
        <f t="shared" ref="C884:E886" si="182">C881/B881-1</f>
        <v>-0.5</v>
      </c>
      <c r="D884" s="8">
        <f t="shared" si="182"/>
        <v>-1</v>
      </c>
      <c r="E884" s="8" t="e">
        <f t="shared" si="182"/>
        <v>#DIV/0!</v>
      </c>
    </row>
    <row r="885" spans="1:5" ht="15.75" thickBot="1" x14ac:dyDescent="0.3">
      <c r="A885" s="4" t="s">
        <v>17</v>
      </c>
      <c r="B885" s="118" t="s">
        <v>22</v>
      </c>
      <c r="C885" s="8">
        <f t="shared" si="182"/>
        <v>-0.36230514879546527</v>
      </c>
      <c r="D885" s="8">
        <f t="shared" si="182"/>
        <v>-1</v>
      </c>
      <c r="E885" s="8" t="e">
        <f t="shared" si="182"/>
        <v>#DIV/0!</v>
      </c>
    </row>
    <row r="886" spans="1:5" ht="15.75" thickBot="1" x14ac:dyDescent="0.3">
      <c r="A886" s="4" t="s">
        <v>18</v>
      </c>
      <c r="B886" s="118" t="s">
        <v>22</v>
      </c>
      <c r="C886" s="8">
        <f t="shared" si="182"/>
        <v>0.27538970240906946</v>
      </c>
      <c r="D886" s="8" t="e">
        <f t="shared" si="182"/>
        <v>#DIV/0!</v>
      </c>
      <c r="E886" s="8" t="e">
        <f t="shared" si="182"/>
        <v>#DIV/0!</v>
      </c>
    </row>
    <row r="887" spans="1:5" ht="15.75" customHeight="1" thickBot="1" x14ac:dyDescent="0.3">
      <c r="A887" s="176" t="s">
        <v>40</v>
      </c>
      <c r="B887" s="177"/>
      <c r="C887" s="177"/>
      <c r="D887" s="177"/>
      <c r="E887" s="178"/>
    </row>
    <row r="888" spans="1:5" x14ac:dyDescent="0.25">
      <c r="A888" s="174"/>
      <c r="B888" s="19">
        <v>2019</v>
      </c>
      <c r="C888" s="19">
        <v>2020</v>
      </c>
      <c r="D888" s="19">
        <v>2021</v>
      </c>
      <c r="E888" s="19">
        <v>2022</v>
      </c>
    </row>
    <row r="889" spans="1:5" ht="15.75" thickBot="1" x14ac:dyDescent="0.3">
      <c r="A889" s="175"/>
      <c r="B889" s="20" t="s">
        <v>5</v>
      </c>
      <c r="C889" s="20" t="s">
        <v>6</v>
      </c>
      <c r="D889" s="20" t="s">
        <v>6</v>
      </c>
      <c r="E889" s="20" t="s">
        <v>6</v>
      </c>
    </row>
    <row r="890" spans="1:5" ht="15.75" thickBot="1" x14ac:dyDescent="0.3">
      <c r="A890" s="1" t="s">
        <v>49</v>
      </c>
      <c r="B890" s="9">
        <f>B891+B892+B893+B894</f>
        <v>0</v>
      </c>
      <c r="C890" s="9">
        <f t="shared" ref="C890:E890" si="183">C891+C892+C893+C894</f>
        <v>0</v>
      </c>
      <c r="D890" s="9">
        <f t="shared" si="183"/>
        <v>0</v>
      </c>
      <c r="E890" s="9">
        <f t="shared" si="183"/>
        <v>0</v>
      </c>
    </row>
    <row r="891" spans="1:5" ht="15.75" thickBot="1" x14ac:dyDescent="0.3">
      <c r="A891" s="11" t="s">
        <v>60</v>
      </c>
      <c r="B891" s="9"/>
      <c r="C891" s="9"/>
      <c r="D891" s="9"/>
      <c r="E891" s="9"/>
    </row>
    <row r="892" spans="1:5" ht="15.75" thickBot="1" x14ac:dyDescent="0.3">
      <c r="A892" s="11" t="s">
        <v>66</v>
      </c>
      <c r="B892" s="9"/>
      <c r="C892" s="9"/>
      <c r="D892" s="9"/>
      <c r="E892" s="9"/>
    </row>
    <row r="893" spans="1:5" ht="15.75" thickBot="1" x14ac:dyDescent="0.3">
      <c r="A893" s="11" t="s">
        <v>67</v>
      </c>
      <c r="B893" s="9"/>
      <c r="C893" s="9"/>
      <c r="D893" s="9"/>
      <c r="E893" s="9"/>
    </row>
    <row r="894" spans="1:5" ht="15.75" thickBot="1" x14ac:dyDescent="0.3">
      <c r="A894" s="11" t="s">
        <v>68</v>
      </c>
      <c r="B894" s="9"/>
      <c r="C894" s="9"/>
      <c r="D894" s="9"/>
      <c r="E894" s="9"/>
    </row>
    <row r="895" spans="1:5" ht="15.75" thickBot="1" x14ac:dyDescent="0.3">
      <c r="A895" s="1" t="s">
        <v>50</v>
      </c>
      <c r="B895" s="12">
        <f>B896+B897+B898+B899</f>
        <v>4234</v>
      </c>
      <c r="C895" s="12">
        <f t="shared" ref="C895:E895" si="184">C896+C897+C898+C899</f>
        <v>2700</v>
      </c>
      <c r="D895" s="12">
        <f t="shared" si="184"/>
        <v>0</v>
      </c>
      <c r="E895" s="12">
        <f t="shared" si="184"/>
        <v>0</v>
      </c>
    </row>
    <row r="896" spans="1:5" ht="15.75" thickBot="1" x14ac:dyDescent="0.3">
      <c r="A896" s="11" t="s">
        <v>60</v>
      </c>
      <c r="B896" s="12"/>
      <c r="C896" s="12"/>
      <c r="D896" s="12"/>
      <c r="E896" s="12"/>
    </row>
    <row r="897" spans="1:5" ht="15.75" thickBot="1" x14ac:dyDescent="0.3">
      <c r="A897" s="11" t="s">
        <v>66</v>
      </c>
      <c r="B897" s="6">
        <v>3500</v>
      </c>
      <c r="C897" s="51">
        <v>2000</v>
      </c>
      <c r="D897" s="6"/>
      <c r="E897" s="12"/>
    </row>
    <row r="898" spans="1:5" ht="15.75" thickBot="1" x14ac:dyDescent="0.3">
      <c r="A898" s="11" t="s">
        <v>67</v>
      </c>
      <c r="B898" s="6">
        <v>334</v>
      </c>
      <c r="C898" s="6">
        <v>500</v>
      </c>
      <c r="D898" s="12"/>
      <c r="E898" s="12"/>
    </row>
    <row r="899" spans="1:5" ht="15.75" thickBot="1" x14ac:dyDescent="0.3">
      <c r="A899" s="11" t="s">
        <v>68</v>
      </c>
      <c r="B899" s="6">
        <v>400</v>
      </c>
      <c r="C899" s="6">
        <v>200</v>
      </c>
      <c r="D899" s="6"/>
      <c r="E899" s="12"/>
    </row>
    <row r="900" spans="1:5" ht="15.75" thickBot="1" x14ac:dyDescent="0.3">
      <c r="A900" s="22" t="s">
        <v>37</v>
      </c>
      <c r="B900" s="12">
        <f>B890+B895</f>
        <v>4234</v>
      </c>
      <c r="C900" s="12">
        <f t="shared" ref="C900:E900" si="185">C890+C895</f>
        <v>2700</v>
      </c>
      <c r="D900" s="12">
        <f t="shared" si="185"/>
        <v>0</v>
      </c>
      <c r="E900" s="12">
        <f t="shared" si="185"/>
        <v>0</v>
      </c>
    </row>
    <row r="901" spans="1:5" ht="15.75" thickBot="1" x14ac:dyDescent="0.3">
      <c r="A901" s="80" t="s">
        <v>54</v>
      </c>
      <c r="B901" s="242" t="s">
        <v>220</v>
      </c>
      <c r="C901" s="243"/>
      <c r="D901" s="244"/>
      <c r="E901" s="245"/>
    </row>
    <row r="902" spans="1:5" ht="34.5" thickBot="1" x14ac:dyDescent="0.3">
      <c r="A902" s="21" t="s">
        <v>28</v>
      </c>
      <c r="B902" s="82" t="s">
        <v>221</v>
      </c>
      <c r="C902" s="58" t="s">
        <v>65</v>
      </c>
      <c r="D902" s="59" t="s">
        <v>457</v>
      </c>
      <c r="E902" s="60"/>
    </row>
    <row r="903" spans="1:5" ht="23.25" customHeight="1" thickBot="1" x14ac:dyDescent="0.3">
      <c r="A903" s="4" t="s">
        <v>9</v>
      </c>
      <c r="B903" s="168" t="s">
        <v>222</v>
      </c>
      <c r="C903" s="169"/>
      <c r="D903" s="169"/>
      <c r="E903" s="170"/>
    </row>
    <row r="904" spans="1:5" ht="15.75" thickBot="1" x14ac:dyDescent="0.3">
      <c r="A904" s="4" t="s">
        <v>14</v>
      </c>
      <c r="B904" s="171" t="s">
        <v>223</v>
      </c>
      <c r="C904" s="172"/>
      <c r="D904" s="172"/>
      <c r="E904" s="173"/>
    </row>
    <row r="905" spans="1:5" x14ac:dyDescent="0.25">
      <c r="A905" s="174"/>
      <c r="B905" s="19">
        <v>2019</v>
      </c>
      <c r="C905" s="19">
        <v>2020</v>
      </c>
      <c r="D905" s="19">
        <v>2021</v>
      </c>
      <c r="E905" s="19">
        <v>2022</v>
      </c>
    </row>
    <row r="906" spans="1:5" ht="15.75" thickBot="1" x14ac:dyDescent="0.3">
      <c r="A906" s="175"/>
      <c r="B906" s="20" t="s">
        <v>5</v>
      </c>
      <c r="C906" s="20" t="s">
        <v>6</v>
      </c>
      <c r="D906" s="20" t="s">
        <v>6</v>
      </c>
      <c r="E906" s="20" t="s">
        <v>6</v>
      </c>
    </row>
    <row r="907" spans="1:5" ht="15.75" thickBot="1" x14ac:dyDescent="0.3">
      <c r="A907" s="4" t="s">
        <v>8</v>
      </c>
      <c r="B907" s="118">
        <v>1</v>
      </c>
      <c r="C907" s="6">
        <v>1</v>
      </c>
      <c r="D907" s="6">
        <v>1</v>
      </c>
      <c r="E907" s="6">
        <v>1</v>
      </c>
    </row>
    <row r="908" spans="1:5" ht="15.75" thickBot="1" x14ac:dyDescent="0.3">
      <c r="A908" s="4" t="s">
        <v>15</v>
      </c>
      <c r="B908" s="6">
        <f>B926</f>
        <v>8460</v>
      </c>
      <c r="C908" s="6">
        <f t="shared" ref="C908:E908" si="186">C926</f>
        <v>6500</v>
      </c>
      <c r="D908" s="6">
        <f t="shared" si="186"/>
        <v>5700</v>
      </c>
      <c r="E908" s="6">
        <f t="shared" si="186"/>
        <v>30000</v>
      </c>
    </row>
    <row r="909" spans="1:5" ht="15.75" thickBot="1" x14ac:dyDescent="0.3">
      <c r="A909" s="4" t="s">
        <v>23</v>
      </c>
      <c r="B909" s="6">
        <f>B908/B907</f>
        <v>8460</v>
      </c>
      <c r="C909" s="6">
        <f t="shared" ref="C909:E909" si="187">C908/C907</f>
        <v>6500</v>
      </c>
      <c r="D909" s="6">
        <f t="shared" si="187"/>
        <v>5700</v>
      </c>
      <c r="E909" s="6">
        <f t="shared" si="187"/>
        <v>30000</v>
      </c>
    </row>
    <row r="910" spans="1:5" ht="15.75" thickBot="1" x14ac:dyDescent="0.3">
      <c r="A910" s="4" t="s">
        <v>16</v>
      </c>
      <c r="B910" s="118" t="s">
        <v>22</v>
      </c>
      <c r="C910" s="8">
        <f t="shared" ref="C910:E912" si="188">C907/B907-1</f>
        <v>0</v>
      </c>
      <c r="D910" s="8">
        <f t="shared" si="188"/>
        <v>0</v>
      </c>
      <c r="E910" s="8">
        <f t="shared" si="188"/>
        <v>0</v>
      </c>
    </row>
    <row r="911" spans="1:5" ht="15.75" thickBot="1" x14ac:dyDescent="0.3">
      <c r="A911" s="4" t="s">
        <v>17</v>
      </c>
      <c r="B911" s="118" t="s">
        <v>22</v>
      </c>
      <c r="C911" s="8">
        <f t="shared" si="188"/>
        <v>-0.23167848699763594</v>
      </c>
      <c r="D911" s="8">
        <f t="shared" si="188"/>
        <v>-0.12307692307692308</v>
      </c>
      <c r="E911" s="8">
        <f t="shared" si="188"/>
        <v>4.2631578947368425</v>
      </c>
    </row>
    <row r="912" spans="1:5" ht="15.75" thickBot="1" x14ac:dyDescent="0.3">
      <c r="A912" s="4" t="s">
        <v>18</v>
      </c>
      <c r="B912" s="118" t="s">
        <v>22</v>
      </c>
      <c r="C912" s="8">
        <f t="shared" si="188"/>
        <v>-0.23167848699763594</v>
      </c>
      <c r="D912" s="8">
        <f t="shared" si="188"/>
        <v>-0.12307692307692308</v>
      </c>
      <c r="E912" s="8">
        <f t="shared" si="188"/>
        <v>4.2631578947368425</v>
      </c>
    </row>
    <row r="913" spans="1:5" ht="15.75" customHeight="1" thickBot="1" x14ac:dyDescent="0.3">
      <c r="A913" s="176" t="s">
        <v>40</v>
      </c>
      <c r="B913" s="177"/>
      <c r="C913" s="177"/>
      <c r="D913" s="177"/>
      <c r="E913" s="178"/>
    </row>
    <row r="914" spans="1:5" x14ac:dyDescent="0.25">
      <c r="A914" s="174"/>
      <c r="B914" s="19">
        <v>2019</v>
      </c>
      <c r="C914" s="19">
        <v>2020</v>
      </c>
      <c r="D914" s="19">
        <v>2021</v>
      </c>
      <c r="E914" s="19">
        <v>2022</v>
      </c>
    </row>
    <row r="915" spans="1:5" ht="15.75" thickBot="1" x14ac:dyDescent="0.3">
      <c r="A915" s="175"/>
      <c r="B915" s="20" t="s">
        <v>5</v>
      </c>
      <c r="C915" s="20" t="s">
        <v>6</v>
      </c>
      <c r="D915" s="20" t="s">
        <v>6</v>
      </c>
      <c r="E915" s="20" t="s">
        <v>6</v>
      </c>
    </row>
    <row r="916" spans="1:5" ht="15.75" thickBot="1" x14ac:dyDescent="0.3">
      <c r="A916" s="1" t="s">
        <v>49</v>
      </c>
      <c r="B916" s="9">
        <f>B917+B918+B919+B920</f>
        <v>0</v>
      </c>
      <c r="C916" s="9">
        <f t="shared" ref="C916:E916" si="189">C917+C918+C919+C920</f>
        <v>0</v>
      </c>
      <c r="D916" s="9">
        <f t="shared" si="189"/>
        <v>0</v>
      </c>
      <c r="E916" s="9">
        <f t="shared" si="189"/>
        <v>0</v>
      </c>
    </row>
    <row r="917" spans="1:5" ht="15.75" thickBot="1" x14ac:dyDescent="0.3">
      <c r="A917" s="11" t="s">
        <v>60</v>
      </c>
      <c r="B917" s="9"/>
      <c r="C917" s="9"/>
      <c r="D917" s="9"/>
      <c r="E917" s="9"/>
    </row>
    <row r="918" spans="1:5" ht="15.75" thickBot="1" x14ac:dyDescent="0.3">
      <c r="A918" s="11" t="s">
        <v>66</v>
      </c>
      <c r="B918" s="9"/>
      <c r="C918" s="9"/>
      <c r="D918" s="9"/>
      <c r="E918" s="9"/>
    </row>
    <row r="919" spans="1:5" ht="15.75" thickBot="1" x14ac:dyDescent="0.3">
      <c r="A919" s="11" t="s">
        <v>67</v>
      </c>
      <c r="B919" s="9"/>
      <c r="C919" s="9"/>
      <c r="D919" s="9"/>
      <c r="E919" s="9"/>
    </row>
    <row r="920" spans="1:5" ht="15.75" thickBot="1" x14ac:dyDescent="0.3">
      <c r="A920" s="11" t="s">
        <v>68</v>
      </c>
      <c r="B920" s="9"/>
      <c r="C920" s="9"/>
      <c r="D920" s="9"/>
      <c r="E920" s="9"/>
    </row>
    <row r="921" spans="1:5" ht="15.75" thickBot="1" x14ac:dyDescent="0.3">
      <c r="A921" s="1" t="s">
        <v>50</v>
      </c>
      <c r="B921" s="12">
        <f>B922+B923+B924+B925</f>
        <v>8460</v>
      </c>
      <c r="C921" s="12">
        <f t="shared" ref="C921:E921" si="190">C922+C923+C924+C925</f>
        <v>6500</v>
      </c>
      <c r="D921" s="12">
        <f t="shared" si="190"/>
        <v>5700</v>
      </c>
      <c r="E921" s="46">
        <f t="shared" si="190"/>
        <v>30000</v>
      </c>
    </row>
    <row r="922" spans="1:5" ht="15.75" thickBot="1" x14ac:dyDescent="0.3">
      <c r="A922" s="11" t="s">
        <v>60</v>
      </c>
      <c r="B922" s="12"/>
      <c r="C922" s="12"/>
      <c r="D922" s="12"/>
      <c r="E922" s="46"/>
    </row>
    <row r="923" spans="1:5" ht="15.75" thickBot="1" x14ac:dyDescent="0.3">
      <c r="A923" s="11" t="s">
        <v>66</v>
      </c>
      <c r="B923" s="6">
        <v>6500</v>
      </c>
      <c r="C923" s="51">
        <v>5000</v>
      </c>
      <c r="D923" s="6">
        <v>5000</v>
      </c>
      <c r="E923" s="46">
        <v>30000</v>
      </c>
    </row>
    <row r="924" spans="1:5" ht="15.75" thickBot="1" x14ac:dyDescent="0.3">
      <c r="A924" s="11" t="s">
        <v>67</v>
      </c>
      <c r="B924" s="6">
        <v>1960</v>
      </c>
      <c r="C924" s="6">
        <v>1000</v>
      </c>
      <c r="D924" s="12">
        <v>500</v>
      </c>
      <c r="E924" s="46"/>
    </row>
    <row r="925" spans="1:5" ht="15.75" thickBot="1" x14ac:dyDescent="0.3">
      <c r="A925" s="11" t="s">
        <v>68</v>
      </c>
      <c r="B925" s="6"/>
      <c r="C925" s="6">
        <v>500</v>
      </c>
      <c r="D925" s="6">
        <v>200</v>
      </c>
      <c r="E925" s="46"/>
    </row>
    <row r="926" spans="1:5" ht="15.75" thickBot="1" x14ac:dyDescent="0.3">
      <c r="A926" s="22" t="s">
        <v>37</v>
      </c>
      <c r="B926" s="12">
        <f>B916+B921</f>
        <v>8460</v>
      </c>
      <c r="C926" s="12">
        <f t="shared" ref="C926:E926" si="191">C916+C921</f>
        <v>6500</v>
      </c>
      <c r="D926" s="12">
        <f t="shared" si="191"/>
        <v>5700</v>
      </c>
      <c r="E926" s="46">
        <f t="shared" si="191"/>
        <v>30000</v>
      </c>
    </row>
    <row r="927" spans="1:5" ht="45.75" customHeight="1" thickBot="1" x14ac:dyDescent="0.3">
      <c r="A927" s="80" t="s">
        <v>54</v>
      </c>
      <c r="B927" s="222" t="s">
        <v>224</v>
      </c>
      <c r="C927" s="223"/>
      <c r="D927" s="223"/>
      <c r="E927" s="224"/>
    </row>
    <row r="928" spans="1:5" ht="45.75" thickBot="1" x14ac:dyDescent="0.3">
      <c r="A928" s="21" t="s">
        <v>28</v>
      </c>
      <c r="B928" s="82" t="s">
        <v>455</v>
      </c>
      <c r="C928" s="58" t="s">
        <v>65</v>
      </c>
      <c r="D928" s="59" t="s">
        <v>456</v>
      </c>
      <c r="E928" s="60"/>
    </row>
    <row r="929" spans="1:5" ht="23.25" customHeight="1" thickBot="1" x14ac:dyDescent="0.3">
      <c r="A929" s="4" t="s">
        <v>9</v>
      </c>
      <c r="B929" s="168" t="s">
        <v>225</v>
      </c>
      <c r="C929" s="169"/>
      <c r="D929" s="169"/>
      <c r="E929" s="170"/>
    </row>
    <row r="930" spans="1:5" ht="15.75" thickBot="1" x14ac:dyDescent="0.3">
      <c r="A930" s="4" t="s">
        <v>14</v>
      </c>
      <c r="B930" s="171" t="s">
        <v>226</v>
      </c>
      <c r="C930" s="172"/>
      <c r="D930" s="172"/>
      <c r="E930" s="173"/>
    </row>
    <row r="931" spans="1:5" x14ac:dyDescent="0.25">
      <c r="A931" s="174"/>
      <c r="B931" s="19">
        <v>2019</v>
      </c>
      <c r="C931" s="19">
        <v>2020</v>
      </c>
      <c r="D931" s="19">
        <v>2021</v>
      </c>
      <c r="E931" s="19">
        <v>2022</v>
      </c>
    </row>
    <row r="932" spans="1:5" ht="15.75" thickBot="1" x14ac:dyDescent="0.3">
      <c r="A932" s="175"/>
      <c r="B932" s="20" t="s">
        <v>5</v>
      </c>
      <c r="C932" s="20" t="s">
        <v>6</v>
      </c>
      <c r="D932" s="20" t="s">
        <v>6</v>
      </c>
      <c r="E932" s="20" t="s">
        <v>6</v>
      </c>
    </row>
    <row r="933" spans="1:5" ht="15.75" thickBot="1" x14ac:dyDescent="0.3">
      <c r="A933" s="4" t="s">
        <v>8</v>
      </c>
      <c r="B933" s="118">
        <v>1</v>
      </c>
      <c r="C933" s="6">
        <v>1</v>
      </c>
      <c r="D933" s="6">
        <v>3</v>
      </c>
      <c r="E933" s="6">
        <v>0</v>
      </c>
    </row>
    <row r="934" spans="1:5" ht="15.75" thickBot="1" x14ac:dyDescent="0.3">
      <c r="A934" s="4" t="s">
        <v>15</v>
      </c>
      <c r="B934" s="6">
        <f>B952</f>
        <v>11000</v>
      </c>
      <c r="C934" s="6">
        <f t="shared" ref="C934:E934" si="192">C952</f>
        <v>13360</v>
      </c>
      <c r="D934" s="6">
        <f t="shared" si="192"/>
        <v>103360</v>
      </c>
      <c r="E934" s="6">
        <f t="shared" si="192"/>
        <v>0</v>
      </c>
    </row>
    <row r="935" spans="1:5" ht="15.75" thickBot="1" x14ac:dyDescent="0.3">
      <c r="A935" s="4" t="s">
        <v>23</v>
      </c>
      <c r="B935" s="6">
        <f>B934/B933</f>
        <v>11000</v>
      </c>
      <c r="C935" s="6">
        <f t="shared" ref="C935:E935" si="193">C934/C933</f>
        <v>13360</v>
      </c>
      <c r="D935" s="6">
        <f t="shared" si="193"/>
        <v>34453.333333333336</v>
      </c>
      <c r="E935" s="6" t="e">
        <f t="shared" si="193"/>
        <v>#DIV/0!</v>
      </c>
    </row>
    <row r="936" spans="1:5" ht="15.75" thickBot="1" x14ac:dyDescent="0.3">
      <c r="A936" s="4" t="s">
        <v>16</v>
      </c>
      <c r="B936" s="118" t="s">
        <v>22</v>
      </c>
      <c r="C936" s="8">
        <f t="shared" ref="C936:E938" si="194">C933/B933-1</f>
        <v>0</v>
      </c>
      <c r="D936" s="8">
        <f t="shared" si="194"/>
        <v>2</v>
      </c>
      <c r="E936" s="8">
        <f t="shared" si="194"/>
        <v>-1</v>
      </c>
    </row>
    <row r="937" spans="1:5" ht="15.75" thickBot="1" x14ac:dyDescent="0.3">
      <c r="A937" s="4" t="s">
        <v>17</v>
      </c>
      <c r="B937" s="118" t="s">
        <v>22</v>
      </c>
      <c r="C937" s="8">
        <f t="shared" si="194"/>
        <v>0.21454545454545459</v>
      </c>
      <c r="D937" s="8">
        <f t="shared" si="194"/>
        <v>6.7365269461077846</v>
      </c>
      <c r="E937" s="8">
        <f t="shared" si="194"/>
        <v>-1</v>
      </c>
    </row>
    <row r="938" spans="1:5" ht="15.75" thickBot="1" x14ac:dyDescent="0.3">
      <c r="A938" s="4" t="s">
        <v>18</v>
      </c>
      <c r="B938" s="118" t="s">
        <v>22</v>
      </c>
      <c r="C938" s="8">
        <f t="shared" si="194"/>
        <v>0.21454545454545459</v>
      </c>
      <c r="D938" s="8">
        <f t="shared" si="194"/>
        <v>1.5788423153692617</v>
      </c>
      <c r="E938" s="8" t="e">
        <f t="shared" si="194"/>
        <v>#DIV/0!</v>
      </c>
    </row>
    <row r="939" spans="1:5" ht="15.75" customHeight="1" thickBot="1" x14ac:dyDescent="0.3">
      <c r="A939" s="176" t="s">
        <v>40</v>
      </c>
      <c r="B939" s="177"/>
      <c r="C939" s="177"/>
      <c r="D939" s="177"/>
      <c r="E939" s="178"/>
    </row>
    <row r="940" spans="1:5" x14ac:dyDescent="0.25">
      <c r="A940" s="174"/>
      <c r="B940" s="19">
        <v>2019</v>
      </c>
      <c r="C940" s="19">
        <v>2020</v>
      </c>
      <c r="D940" s="19">
        <v>2021</v>
      </c>
      <c r="E940" s="19">
        <v>2022</v>
      </c>
    </row>
    <row r="941" spans="1:5" ht="15.75" thickBot="1" x14ac:dyDescent="0.3">
      <c r="A941" s="175"/>
      <c r="B941" s="20" t="s">
        <v>5</v>
      </c>
      <c r="C941" s="20" t="s">
        <v>6</v>
      </c>
      <c r="D941" s="20" t="s">
        <v>6</v>
      </c>
      <c r="E941" s="20" t="s">
        <v>6</v>
      </c>
    </row>
    <row r="942" spans="1:5" ht="15.75" thickBot="1" x14ac:dyDescent="0.3">
      <c r="A942" s="1" t="s">
        <v>49</v>
      </c>
      <c r="B942" s="9">
        <f>B943+B944+B945+B946</f>
        <v>0</v>
      </c>
      <c r="C942" s="9">
        <f t="shared" ref="C942:E942" si="195">C943+C944+C945+C946</f>
        <v>0</v>
      </c>
      <c r="D942" s="9">
        <f t="shared" si="195"/>
        <v>0</v>
      </c>
      <c r="E942" s="9">
        <f t="shared" si="195"/>
        <v>0</v>
      </c>
    </row>
    <row r="943" spans="1:5" ht="15.75" thickBot="1" x14ac:dyDescent="0.3">
      <c r="A943" s="11" t="s">
        <v>60</v>
      </c>
      <c r="B943" s="9"/>
      <c r="C943" s="9"/>
      <c r="D943" s="9"/>
      <c r="E943" s="9"/>
    </row>
    <row r="944" spans="1:5" ht="15.75" thickBot="1" x14ac:dyDescent="0.3">
      <c r="A944" s="11" t="s">
        <v>66</v>
      </c>
      <c r="B944" s="9"/>
      <c r="C944" s="9"/>
      <c r="D944" s="9"/>
      <c r="E944" s="9"/>
    </row>
    <row r="945" spans="1:5" ht="15.75" thickBot="1" x14ac:dyDescent="0.3">
      <c r="A945" s="11" t="s">
        <v>67</v>
      </c>
      <c r="B945" s="9"/>
      <c r="C945" s="9"/>
      <c r="D945" s="9"/>
      <c r="E945" s="9"/>
    </row>
    <row r="946" spans="1:5" ht="15.75" thickBot="1" x14ac:dyDescent="0.3">
      <c r="A946" s="11" t="s">
        <v>68</v>
      </c>
      <c r="B946" s="9"/>
      <c r="C946" s="9"/>
      <c r="D946" s="9"/>
      <c r="E946" s="9"/>
    </row>
    <row r="947" spans="1:5" ht="15.75" thickBot="1" x14ac:dyDescent="0.3">
      <c r="A947" s="1" t="s">
        <v>50</v>
      </c>
      <c r="B947" s="12">
        <f>B948+B949+B950+B951</f>
        <v>11000</v>
      </c>
      <c r="C947" s="12">
        <f t="shared" ref="C947:E947" si="196">C948+C949+C950+C951</f>
        <v>13360</v>
      </c>
      <c r="D947" s="12">
        <f t="shared" si="196"/>
        <v>103360</v>
      </c>
      <c r="E947" s="12">
        <f t="shared" si="196"/>
        <v>0</v>
      </c>
    </row>
    <row r="948" spans="1:5" ht="15.75" thickBot="1" x14ac:dyDescent="0.3">
      <c r="A948" s="11" t="s">
        <v>60</v>
      </c>
      <c r="B948" s="12"/>
      <c r="C948" s="52"/>
      <c r="D948" s="12"/>
      <c r="E948" s="12"/>
    </row>
    <row r="949" spans="1:5" ht="15.75" thickBot="1" x14ac:dyDescent="0.3">
      <c r="A949" s="11" t="s">
        <v>66</v>
      </c>
      <c r="B949" s="6">
        <v>10000</v>
      </c>
      <c r="C949" s="51">
        <v>10000</v>
      </c>
      <c r="D949" s="87">
        <v>100000</v>
      </c>
      <c r="E949" s="12"/>
    </row>
    <row r="950" spans="1:5" ht="15.75" thickBot="1" x14ac:dyDescent="0.3">
      <c r="A950" s="11" t="s">
        <v>67</v>
      </c>
      <c r="B950" s="6"/>
      <c r="C950" s="51"/>
      <c r="D950" s="12"/>
      <c r="E950" s="12"/>
    </row>
    <row r="951" spans="1:5" ht="15.75" thickBot="1" x14ac:dyDescent="0.3">
      <c r="A951" s="11" t="s">
        <v>68</v>
      </c>
      <c r="B951" s="6">
        <v>1000</v>
      </c>
      <c r="C951" s="51">
        <v>3360</v>
      </c>
      <c r="D951" s="6">
        <v>3360</v>
      </c>
      <c r="E951" s="12"/>
    </row>
    <row r="952" spans="1:5" ht="15.75" thickBot="1" x14ac:dyDescent="0.3">
      <c r="A952" s="22" t="s">
        <v>37</v>
      </c>
      <c r="B952" s="12">
        <f>B942+B947</f>
        <v>11000</v>
      </c>
      <c r="C952" s="52">
        <f t="shared" ref="C952:E952" si="197">C942+C947</f>
        <v>13360</v>
      </c>
      <c r="D952" s="12">
        <f t="shared" si="197"/>
        <v>103360</v>
      </c>
      <c r="E952" s="12">
        <f t="shared" si="197"/>
        <v>0</v>
      </c>
    </row>
    <row r="953" spans="1:5" ht="15.75" thickBot="1" x14ac:dyDescent="0.3">
      <c r="A953" s="80" t="s">
        <v>54</v>
      </c>
      <c r="B953" s="222" t="s">
        <v>227</v>
      </c>
      <c r="C953" s="223"/>
      <c r="D953" s="223"/>
      <c r="E953" s="224"/>
    </row>
    <row r="954" spans="1:5" ht="34.5" thickBot="1" x14ac:dyDescent="0.3">
      <c r="A954" s="21" t="s">
        <v>28</v>
      </c>
      <c r="B954" s="82" t="s">
        <v>453</v>
      </c>
      <c r="C954" s="58" t="s">
        <v>65</v>
      </c>
      <c r="D954" s="59" t="s">
        <v>454</v>
      </c>
      <c r="E954" s="60"/>
    </row>
    <row r="955" spans="1:5" ht="23.25" customHeight="1" thickBot="1" x14ac:dyDescent="0.3">
      <c r="A955" s="4" t="s">
        <v>9</v>
      </c>
      <c r="B955" s="168" t="s">
        <v>229</v>
      </c>
      <c r="C955" s="169"/>
      <c r="D955" s="169"/>
      <c r="E955" s="170"/>
    </row>
    <row r="956" spans="1:5" ht="15.75" thickBot="1" x14ac:dyDescent="0.3">
      <c r="A956" s="4" t="s">
        <v>14</v>
      </c>
      <c r="B956" s="171" t="s">
        <v>230</v>
      </c>
      <c r="C956" s="172"/>
      <c r="D956" s="172"/>
      <c r="E956" s="173"/>
    </row>
    <row r="957" spans="1:5" x14ac:dyDescent="0.25">
      <c r="A957" s="174"/>
      <c r="B957" s="19">
        <v>2019</v>
      </c>
      <c r="C957" s="19">
        <v>2020</v>
      </c>
      <c r="D957" s="19">
        <v>2021</v>
      </c>
      <c r="E957" s="19">
        <v>2022</v>
      </c>
    </row>
    <row r="958" spans="1:5" ht="15.75" thickBot="1" x14ac:dyDescent="0.3">
      <c r="A958" s="175"/>
      <c r="B958" s="20" t="s">
        <v>5</v>
      </c>
      <c r="C958" s="20" t="s">
        <v>6</v>
      </c>
      <c r="D958" s="20" t="s">
        <v>6</v>
      </c>
      <c r="E958" s="20" t="s">
        <v>6</v>
      </c>
    </row>
    <row r="959" spans="1:5" ht="15.75" thickBot="1" x14ac:dyDescent="0.3">
      <c r="A959" s="4" t="s">
        <v>8</v>
      </c>
      <c r="B959" s="118">
        <v>1</v>
      </c>
      <c r="C959" s="6">
        <v>1</v>
      </c>
      <c r="D959" s="6">
        <v>0</v>
      </c>
      <c r="E959" s="6">
        <v>0</v>
      </c>
    </row>
    <row r="960" spans="1:5" ht="15.75" thickBot="1" x14ac:dyDescent="0.3">
      <c r="A960" s="4" t="s">
        <v>15</v>
      </c>
      <c r="B960" s="6">
        <f>B978</f>
        <v>10510</v>
      </c>
      <c r="C960" s="6">
        <f t="shared" ref="C960:E960" si="198">C978</f>
        <v>5510</v>
      </c>
      <c r="D960" s="6">
        <f t="shared" si="198"/>
        <v>0</v>
      </c>
      <c r="E960" s="6">
        <f t="shared" si="198"/>
        <v>0</v>
      </c>
    </row>
    <row r="961" spans="1:5" ht="15.75" thickBot="1" x14ac:dyDescent="0.3">
      <c r="A961" s="4" t="s">
        <v>23</v>
      </c>
      <c r="B961" s="6">
        <f>B960/B959</f>
        <v>10510</v>
      </c>
      <c r="C961" s="6">
        <f t="shared" ref="C961:E961" si="199">C960/C959</f>
        <v>5510</v>
      </c>
      <c r="D961" s="6" t="e">
        <f t="shared" si="199"/>
        <v>#DIV/0!</v>
      </c>
      <c r="E961" s="6" t="e">
        <f t="shared" si="199"/>
        <v>#DIV/0!</v>
      </c>
    </row>
    <row r="962" spans="1:5" ht="15.75" thickBot="1" x14ac:dyDescent="0.3">
      <c r="A962" s="4" t="s">
        <v>16</v>
      </c>
      <c r="B962" s="118" t="s">
        <v>22</v>
      </c>
      <c r="C962" s="8">
        <f t="shared" ref="C962:E964" si="200">C959/B959-1</f>
        <v>0</v>
      </c>
      <c r="D962" s="8">
        <f t="shared" si="200"/>
        <v>-1</v>
      </c>
      <c r="E962" s="8" t="e">
        <f t="shared" si="200"/>
        <v>#DIV/0!</v>
      </c>
    </row>
    <row r="963" spans="1:5" ht="15.75" thickBot="1" x14ac:dyDescent="0.3">
      <c r="A963" s="4" t="s">
        <v>17</v>
      </c>
      <c r="B963" s="118" t="s">
        <v>22</v>
      </c>
      <c r="C963" s="8">
        <f t="shared" si="200"/>
        <v>-0.47573739295908657</v>
      </c>
      <c r="D963" s="8">
        <f t="shared" si="200"/>
        <v>-1</v>
      </c>
      <c r="E963" s="8" t="e">
        <f t="shared" si="200"/>
        <v>#DIV/0!</v>
      </c>
    </row>
    <row r="964" spans="1:5" ht="15.75" thickBot="1" x14ac:dyDescent="0.3">
      <c r="A964" s="4" t="s">
        <v>18</v>
      </c>
      <c r="B964" s="118" t="s">
        <v>22</v>
      </c>
      <c r="C964" s="8">
        <f t="shared" si="200"/>
        <v>-0.47573739295908657</v>
      </c>
      <c r="D964" s="8" t="e">
        <f t="shared" si="200"/>
        <v>#DIV/0!</v>
      </c>
      <c r="E964" s="8" t="e">
        <f t="shared" si="200"/>
        <v>#DIV/0!</v>
      </c>
    </row>
    <row r="965" spans="1:5" ht="15.75" customHeight="1" thickBot="1" x14ac:dyDescent="0.3">
      <c r="A965" s="176" t="s">
        <v>40</v>
      </c>
      <c r="B965" s="177"/>
      <c r="C965" s="177"/>
      <c r="D965" s="177"/>
      <c r="E965" s="178"/>
    </row>
    <row r="966" spans="1:5" x14ac:dyDescent="0.25">
      <c r="A966" s="174"/>
      <c r="B966" s="19">
        <v>2019</v>
      </c>
      <c r="C966" s="19">
        <v>2020</v>
      </c>
      <c r="D966" s="19">
        <v>2021</v>
      </c>
      <c r="E966" s="19">
        <v>2022</v>
      </c>
    </row>
    <row r="967" spans="1:5" ht="15.75" thickBot="1" x14ac:dyDescent="0.3">
      <c r="A967" s="175"/>
      <c r="B967" s="20" t="s">
        <v>5</v>
      </c>
      <c r="C967" s="20" t="s">
        <v>6</v>
      </c>
      <c r="D967" s="20" t="s">
        <v>6</v>
      </c>
      <c r="E967" s="20" t="s">
        <v>6</v>
      </c>
    </row>
    <row r="968" spans="1:5" ht="15.75" thickBot="1" x14ac:dyDescent="0.3">
      <c r="A968" s="1" t="s">
        <v>49</v>
      </c>
      <c r="B968" s="9">
        <f>B969+B970+B971+B972</f>
        <v>0</v>
      </c>
      <c r="C968" s="9">
        <f t="shared" ref="C968:E968" si="201">C969+C970+C971+C972</f>
        <v>0</v>
      </c>
      <c r="D968" s="9">
        <f t="shared" si="201"/>
        <v>0</v>
      </c>
      <c r="E968" s="9">
        <f t="shared" si="201"/>
        <v>0</v>
      </c>
    </row>
    <row r="969" spans="1:5" ht="15.75" thickBot="1" x14ac:dyDescent="0.3">
      <c r="A969" s="11" t="s">
        <v>60</v>
      </c>
      <c r="B969" s="9"/>
      <c r="C969" s="9"/>
      <c r="D969" s="9"/>
      <c r="E969" s="9"/>
    </row>
    <row r="970" spans="1:5" ht="15.75" thickBot="1" x14ac:dyDescent="0.3">
      <c r="A970" s="11" t="s">
        <v>66</v>
      </c>
      <c r="B970" s="9"/>
      <c r="C970" s="9"/>
      <c r="D970" s="9"/>
      <c r="E970" s="9"/>
    </row>
    <row r="971" spans="1:5" ht="15.75" thickBot="1" x14ac:dyDescent="0.3">
      <c r="A971" s="11" t="s">
        <v>67</v>
      </c>
      <c r="B971" s="9"/>
      <c r="C971" s="9"/>
      <c r="D971" s="9"/>
      <c r="E971" s="9"/>
    </row>
    <row r="972" spans="1:5" ht="15.75" thickBot="1" x14ac:dyDescent="0.3">
      <c r="A972" s="11" t="s">
        <v>68</v>
      </c>
      <c r="B972" s="9"/>
      <c r="C972" s="9"/>
      <c r="D972" s="9"/>
      <c r="E972" s="9"/>
    </row>
    <row r="973" spans="1:5" ht="15.75" thickBot="1" x14ac:dyDescent="0.3">
      <c r="A973" s="1" t="s">
        <v>50</v>
      </c>
      <c r="B973" s="12">
        <f>B974+B975+B976+B977</f>
        <v>10510</v>
      </c>
      <c r="C973" s="12">
        <f t="shared" ref="C973:E973" si="202">C974+C975+C976+C977</f>
        <v>5510</v>
      </c>
      <c r="D973" s="12">
        <f t="shared" si="202"/>
        <v>0</v>
      </c>
      <c r="E973" s="12">
        <f t="shared" si="202"/>
        <v>0</v>
      </c>
    </row>
    <row r="974" spans="1:5" ht="15.75" thickBot="1" x14ac:dyDescent="0.3">
      <c r="A974" s="11" t="s">
        <v>60</v>
      </c>
      <c r="B974" s="12"/>
      <c r="C974" s="52"/>
      <c r="D974" s="12"/>
      <c r="E974" s="12"/>
    </row>
    <row r="975" spans="1:5" ht="15.75" thickBot="1" x14ac:dyDescent="0.3">
      <c r="A975" s="11" t="s">
        <v>66</v>
      </c>
      <c r="B975" s="6">
        <v>10000</v>
      </c>
      <c r="C975" s="51">
        <v>5000</v>
      </c>
      <c r="D975" s="6"/>
      <c r="E975" s="12"/>
    </row>
    <row r="976" spans="1:5" ht="15.75" thickBot="1" x14ac:dyDescent="0.3">
      <c r="A976" s="11" t="s">
        <v>67</v>
      </c>
      <c r="B976" s="6"/>
      <c r="C976" s="51"/>
      <c r="D976" s="12"/>
      <c r="E976" s="12"/>
    </row>
    <row r="977" spans="1:5" ht="15.75" thickBot="1" x14ac:dyDescent="0.3">
      <c r="A977" s="11" t="s">
        <v>68</v>
      </c>
      <c r="B977" s="6">
        <v>510</v>
      </c>
      <c r="C977" s="51">
        <v>510</v>
      </c>
      <c r="D977" s="6"/>
      <c r="E977" s="12"/>
    </row>
    <row r="978" spans="1:5" ht="15.75" thickBot="1" x14ac:dyDescent="0.3">
      <c r="A978" s="22" t="s">
        <v>37</v>
      </c>
      <c r="B978" s="12">
        <f>B968+B973</f>
        <v>10510</v>
      </c>
      <c r="C978" s="12">
        <f t="shared" ref="C978:E978" si="203">C968+C973</f>
        <v>5510</v>
      </c>
      <c r="D978" s="12">
        <f t="shared" si="203"/>
        <v>0</v>
      </c>
      <c r="E978" s="12">
        <f t="shared" si="203"/>
        <v>0</v>
      </c>
    </row>
    <row r="979" spans="1:5" ht="15.75" thickBot="1" x14ac:dyDescent="0.3">
      <c r="A979" s="80" t="s">
        <v>54</v>
      </c>
      <c r="B979" s="222" t="s">
        <v>339</v>
      </c>
      <c r="C979" s="223"/>
      <c r="D979" s="223"/>
      <c r="E979" s="224"/>
    </row>
    <row r="980" spans="1:5" ht="45.75" thickBot="1" x14ac:dyDescent="0.3">
      <c r="A980" s="21" t="s">
        <v>28</v>
      </c>
      <c r="B980" s="82" t="s">
        <v>341</v>
      </c>
      <c r="C980" s="58" t="s">
        <v>65</v>
      </c>
      <c r="D980" s="59" t="s">
        <v>441</v>
      </c>
      <c r="E980" s="60"/>
    </row>
    <row r="981" spans="1:5" ht="23.25" customHeight="1" thickBot="1" x14ac:dyDescent="0.3">
      <c r="A981" s="4" t="s">
        <v>9</v>
      </c>
      <c r="B981" s="168" t="s">
        <v>340</v>
      </c>
      <c r="C981" s="169"/>
      <c r="D981" s="169"/>
      <c r="E981" s="170"/>
    </row>
    <row r="982" spans="1:5" ht="15.75" thickBot="1" x14ac:dyDescent="0.3">
      <c r="A982" s="4" t="s">
        <v>14</v>
      </c>
      <c r="B982" s="171" t="s">
        <v>342</v>
      </c>
      <c r="C982" s="172"/>
      <c r="D982" s="172"/>
      <c r="E982" s="173"/>
    </row>
    <row r="983" spans="1:5" x14ac:dyDescent="0.25">
      <c r="A983" s="174"/>
      <c r="B983" s="19">
        <v>2019</v>
      </c>
      <c r="C983" s="19">
        <v>2020</v>
      </c>
      <c r="D983" s="19">
        <v>2021</v>
      </c>
      <c r="E983" s="19">
        <v>2022</v>
      </c>
    </row>
    <row r="984" spans="1:5" ht="15.75" thickBot="1" x14ac:dyDescent="0.3">
      <c r="A984" s="175"/>
      <c r="B984" s="20" t="s">
        <v>5</v>
      </c>
      <c r="C984" s="20" t="s">
        <v>6</v>
      </c>
      <c r="D984" s="20" t="s">
        <v>6</v>
      </c>
      <c r="E984" s="20" t="s">
        <v>6</v>
      </c>
    </row>
    <row r="985" spans="1:5" ht="15.75" thickBot="1" x14ac:dyDescent="0.3">
      <c r="A985" s="4" t="s">
        <v>8</v>
      </c>
      <c r="B985" s="118"/>
      <c r="C985" s="6">
        <v>1</v>
      </c>
      <c r="D985" s="6">
        <v>2</v>
      </c>
      <c r="E985" s="6">
        <v>2</v>
      </c>
    </row>
    <row r="986" spans="1:5" ht="15.75" thickBot="1" x14ac:dyDescent="0.3">
      <c r="A986" s="4" t="s">
        <v>15</v>
      </c>
      <c r="B986" s="6"/>
      <c r="C986" s="6">
        <f>C1004</f>
        <v>9500</v>
      </c>
      <c r="D986" s="6">
        <f t="shared" ref="D986:E986" si="204">D1004</f>
        <v>20000</v>
      </c>
      <c r="E986" s="6">
        <f t="shared" si="204"/>
        <v>20000</v>
      </c>
    </row>
    <row r="987" spans="1:5" ht="15.75" thickBot="1" x14ac:dyDescent="0.3">
      <c r="A987" s="4" t="s">
        <v>23</v>
      </c>
      <c r="B987" s="6" t="e">
        <f>B986/B985</f>
        <v>#DIV/0!</v>
      </c>
      <c r="C987" s="6">
        <f t="shared" ref="C987:E987" si="205">C986/C985</f>
        <v>9500</v>
      </c>
      <c r="D987" s="6">
        <f t="shared" si="205"/>
        <v>10000</v>
      </c>
      <c r="E987" s="6">
        <f t="shared" si="205"/>
        <v>10000</v>
      </c>
    </row>
    <row r="988" spans="1:5" ht="15.75" thickBot="1" x14ac:dyDescent="0.3">
      <c r="A988" s="4" t="s">
        <v>16</v>
      </c>
      <c r="B988" s="118" t="s">
        <v>22</v>
      </c>
      <c r="C988" s="8" t="e">
        <f t="shared" ref="C988:E990" si="206">C985/B985-1</f>
        <v>#DIV/0!</v>
      </c>
      <c r="D988" s="8">
        <f t="shared" si="206"/>
        <v>1</v>
      </c>
      <c r="E988" s="8">
        <f t="shared" si="206"/>
        <v>0</v>
      </c>
    </row>
    <row r="989" spans="1:5" ht="15.75" thickBot="1" x14ac:dyDescent="0.3">
      <c r="A989" s="4" t="s">
        <v>17</v>
      </c>
      <c r="B989" s="118" t="s">
        <v>22</v>
      </c>
      <c r="C989" s="8" t="e">
        <f t="shared" si="206"/>
        <v>#DIV/0!</v>
      </c>
      <c r="D989" s="8">
        <f t="shared" si="206"/>
        <v>1.1052631578947367</v>
      </c>
      <c r="E989" s="8">
        <f t="shared" si="206"/>
        <v>0</v>
      </c>
    </row>
    <row r="990" spans="1:5" ht="15.75" thickBot="1" x14ac:dyDescent="0.3">
      <c r="A990" s="4" t="s">
        <v>18</v>
      </c>
      <c r="B990" s="118" t="s">
        <v>22</v>
      </c>
      <c r="C990" s="8" t="e">
        <f t="shared" si="206"/>
        <v>#DIV/0!</v>
      </c>
      <c r="D990" s="8">
        <f t="shared" si="206"/>
        <v>5.2631578947368363E-2</v>
      </c>
      <c r="E990" s="8">
        <f t="shared" si="206"/>
        <v>0</v>
      </c>
    </row>
    <row r="991" spans="1:5" ht="15.75" customHeight="1" thickBot="1" x14ac:dyDescent="0.3">
      <c r="A991" s="176" t="s">
        <v>40</v>
      </c>
      <c r="B991" s="177"/>
      <c r="C991" s="177"/>
      <c r="D991" s="177"/>
      <c r="E991" s="178"/>
    </row>
    <row r="992" spans="1:5" x14ac:dyDescent="0.25">
      <c r="A992" s="174"/>
      <c r="B992" s="19">
        <v>2019</v>
      </c>
      <c r="C992" s="19">
        <v>2020</v>
      </c>
      <c r="D992" s="19">
        <v>2021</v>
      </c>
      <c r="E992" s="19">
        <v>2022</v>
      </c>
    </row>
    <row r="993" spans="1:5" ht="15.75" thickBot="1" x14ac:dyDescent="0.3">
      <c r="A993" s="175"/>
      <c r="B993" s="20" t="s">
        <v>5</v>
      </c>
      <c r="C993" s="20" t="s">
        <v>6</v>
      </c>
      <c r="D993" s="20" t="s">
        <v>6</v>
      </c>
      <c r="E993" s="20" t="s">
        <v>6</v>
      </c>
    </row>
    <row r="994" spans="1:5" ht="15.75" thickBot="1" x14ac:dyDescent="0.3">
      <c r="A994" s="1" t="s">
        <v>49</v>
      </c>
      <c r="B994" s="9">
        <f>B995+B996+B997+B998</f>
        <v>0</v>
      </c>
      <c r="C994" s="9">
        <f t="shared" ref="C994:E994" si="207">C995+C996+C997+C998</f>
        <v>0</v>
      </c>
      <c r="D994" s="9">
        <f t="shared" si="207"/>
        <v>0</v>
      </c>
      <c r="E994" s="9">
        <f t="shared" si="207"/>
        <v>0</v>
      </c>
    </row>
    <row r="995" spans="1:5" ht="15.75" thickBot="1" x14ac:dyDescent="0.3">
      <c r="A995" s="11" t="s">
        <v>60</v>
      </c>
      <c r="B995" s="9"/>
      <c r="C995" s="9"/>
      <c r="D995" s="9"/>
      <c r="E995" s="9"/>
    </row>
    <row r="996" spans="1:5" ht="15.75" thickBot="1" x14ac:dyDescent="0.3">
      <c r="A996" s="11" t="s">
        <v>66</v>
      </c>
      <c r="B996" s="9"/>
      <c r="C996" s="9"/>
      <c r="D996" s="9"/>
      <c r="E996" s="9"/>
    </row>
    <row r="997" spans="1:5" ht="15.75" thickBot="1" x14ac:dyDescent="0.3">
      <c r="A997" s="11" t="s">
        <v>67</v>
      </c>
      <c r="B997" s="9"/>
      <c r="C997" s="9"/>
      <c r="D997" s="9"/>
      <c r="E997" s="9"/>
    </row>
    <row r="998" spans="1:5" ht="15.75" thickBot="1" x14ac:dyDescent="0.3">
      <c r="A998" s="11" t="s">
        <v>68</v>
      </c>
      <c r="B998" s="9"/>
      <c r="C998" s="9"/>
      <c r="D998" s="9"/>
      <c r="E998" s="9"/>
    </row>
    <row r="999" spans="1:5" ht="15.75" thickBot="1" x14ac:dyDescent="0.3">
      <c r="A999" s="1" t="s">
        <v>50</v>
      </c>
      <c r="B999" s="12">
        <f>B1000+B1001+B1002+B1003</f>
        <v>0</v>
      </c>
      <c r="C999" s="12">
        <f t="shared" ref="C999:E999" si="208">C1000+C1001+C1002+C1003</f>
        <v>9500</v>
      </c>
      <c r="D999" s="12">
        <f t="shared" si="208"/>
        <v>20000</v>
      </c>
      <c r="E999" s="12">
        <f t="shared" si="208"/>
        <v>20000</v>
      </c>
    </row>
    <row r="1000" spans="1:5" ht="15.75" thickBot="1" x14ac:dyDescent="0.3">
      <c r="A1000" s="11" t="s">
        <v>60</v>
      </c>
      <c r="B1000" s="12"/>
      <c r="C1000" s="12"/>
      <c r="D1000" s="12"/>
      <c r="E1000" s="12"/>
    </row>
    <row r="1001" spans="1:5" ht="15.75" thickBot="1" x14ac:dyDescent="0.3">
      <c r="A1001" s="11" t="s">
        <v>66</v>
      </c>
      <c r="B1001" s="6"/>
      <c r="C1001" s="51">
        <v>8000</v>
      </c>
      <c r="D1001" s="6">
        <v>20000</v>
      </c>
      <c r="E1001" s="12">
        <v>20000</v>
      </c>
    </row>
    <row r="1002" spans="1:5" ht="15.75" thickBot="1" x14ac:dyDescent="0.3">
      <c r="A1002" s="11" t="s">
        <v>67</v>
      </c>
      <c r="B1002" s="6"/>
      <c r="C1002" s="6">
        <v>1000</v>
      </c>
      <c r="D1002" s="12"/>
      <c r="E1002" s="12"/>
    </row>
    <row r="1003" spans="1:5" ht="15.75" thickBot="1" x14ac:dyDescent="0.3">
      <c r="A1003" s="11" t="s">
        <v>68</v>
      </c>
      <c r="B1003" s="6"/>
      <c r="C1003" s="6">
        <v>500</v>
      </c>
      <c r="D1003" s="6"/>
      <c r="E1003" s="12"/>
    </row>
    <row r="1004" spans="1:5" ht="15.75" thickBot="1" x14ac:dyDescent="0.3">
      <c r="A1004" s="22" t="s">
        <v>37</v>
      </c>
      <c r="B1004" s="12">
        <f>B994+B999</f>
        <v>0</v>
      </c>
      <c r="C1004" s="12">
        <f t="shared" ref="C1004:E1004" si="209">C994+C999</f>
        <v>9500</v>
      </c>
      <c r="D1004" s="12">
        <f t="shared" si="209"/>
        <v>20000</v>
      </c>
      <c r="E1004" s="12">
        <f t="shared" si="209"/>
        <v>20000</v>
      </c>
    </row>
    <row r="1005" spans="1:5" ht="45.75" customHeight="1" thickBot="1" x14ac:dyDescent="0.3">
      <c r="A1005" s="80" t="s">
        <v>54</v>
      </c>
      <c r="B1005" s="222" t="s">
        <v>236</v>
      </c>
      <c r="C1005" s="223"/>
      <c r="D1005" s="223"/>
      <c r="E1005" s="224"/>
    </row>
    <row r="1006" spans="1:5" ht="45.75" thickBot="1" x14ac:dyDescent="0.3">
      <c r="A1006" s="21" t="s">
        <v>28</v>
      </c>
      <c r="B1006" s="82" t="s">
        <v>228</v>
      </c>
      <c r="C1006" s="58" t="s">
        <v>65</v>
      </c>
      <c r="D1006" s="59" t="s">
        <v>442</v>
      </c>
      <c r="E1006" s="60"/>
    </row>
    <row r="1007" spans="1:5" ht="23.25" customHeight="1" thickBot="1" x14ac:dyDescent="0.3">
      <c r="A1007" s="4" t="s">
        <v>9</v>
      </c>
      <c r="B1007" s="168" t="s">
        <v>237</v>
      </c>
      <c r="C1007" s="169"/>
      <c r="D1007" s="169"/>
      <c r="E1007" s="170"/>
    </row>
    <row r="1008" spans="1:5" ht="15.75" thickBot="1" x14ac:dyDescent="0.3">
      <c r="A1008" s="4" t="s">
        <v>14</v>
      </c>
      <c r="B1008" s="171" t="s">
        <v>238</v>
      </c>
      <c r="C1008" s="172"/>
      <c r="D1008" s="172"/>
      <c r="E1008" s="173"/>
    </row>
    <row r="1009" spans="1:5" x14ac:dyDescent="0.25">
      <c r="A1009" s="174"/>
      <c r="B1009" s="19">
        <v>2019</v>
      </c>
      <c r="C1009" s="19">
        <v>2020</v>
      </c>
      <c r="D1009" s="19">
        <v>2021</v>
      </c>
      <c r="E1009" s="19">
        <v>2022</v>
      </c>
    </row>
    <row r="1010" spans="1:5" ht="15.75" thickBot="1" x14ac:dyDescent="0.3">
      <c r="A1010" s="175"/>
      <c r="B1010" s="20" t="s">
        <v>5</v>
      </c>
      <c r="C1010" s="20" t="s">
        <v>6</v>
      </c>
      <c r="D1010" s="20" t="s">
        <v>6</v>
      </c>
      <c r="E1010" s="20" t="s">
        <v>6</v>
      </c>
    </row>
    <row r="1011" spans="1:5" ht="15.75" thickBot="1" x14ac:dyDescent="0.3">
      <c r="A1011" s="4" t="s">
        <v>8</v>
      </c>
      <c r="B1011" s="118">
        <v>0</v>
      </c>
      <c r="C1011" s="6">
        <v>2</v>
      </c>
      <c r="D1011" s="6">
        <v>3</v>
      </c>
      <c r="E1011" s="6">
        <v>0</v>
      </c>
    </row>
    <row r="1012" spans="1:5" ht="15.75" thickBot="1" x14ac:dyDescent="0.3">
      <c r="A1012" s="4" t="s">
        <v>15</v>
      </c>
      <c r="B1012" s="6">
        <v>0</v>
      </c>
      <c r="C1012" s="6">
        <f>C1030</f>
        <v>5000</v>
      </c>
      <c r="D1012" s="6">
        <f>D1030</f>
        <v>11000</v>
      </c>
      <c r="E1012" s="6">
        <f t="shared" ref="E1012" si="210">E1030</f>
        <v>0</v>
      </c>
    </row>
    <row r="1013" spans="1:5" ht="15.75" thickBot="1" x14ac:dyDescent="0.3">
      <c r="A1013" s="4" t="s">
        <v>23</v>
      </c>
      <c r="B1013" s="6">
        <v>0</v>
      </c>
      <c r="C1013" s="6">
        <f t="shared" ref="C1013:E1013" si="211">C1012/C1011</f>
        <v>2500</v>
      </c>
      <c r="D1013" s="6">
        <f t="shared" si="211"/>
        <v>3666.6666666666665</v>
      </c>
      <c r="E1013" s="6" t="e">
        <f t="shared" si="211"/>
        <v>#DIV/0!</v>
      </c>
    </row>
    <row r="1014" spans="1:5" ht="15.75" thickBot="1" x14ac:dyDescent="0.3">
      <c r="A1014" s="4" t="s">
        <v>16</v>
      </c>
      <c r="B1014" s="118" t="s">
        <v>22</v>
      </c>
      <c r="C1014" s="8" t="e">
        <f t="shared" ref="C1014:E1016" si="212">C1011/B1011-1</f>
        <v>#DIV/0!</v>
      </c>
      <c r="D1014" s="8">
        <f t="shared" si="212"/>
        <v>0.5</v>
      </c>
      <c r="E1014" s="8">
        <f t="shared" si="212"/>
        <v>-1</v>
      </c>
    </row>
    <row r="1015" spans="1:5" ht="15.75" thickBot="1" x14ac:dyDescent="0.3">
      <c r="A1015" s="4" t="s">
        <v>17</v>
      </c>
      <c r="B1015" s="118" t="s">
        <v>22</v>
      </c>
      <c r="C1015" s="8" t="e">
        <f t="shared" si="212"/>
        <v>#DIV/0!</v>
      </c>
      <c r="D1015" s="8">
        <f t="shared" si="212"/>
        <v>1.2000000000000002</v>
      </c>
      <c r="E1015" s="8">
        <f t="shared" si="212"/>
        <v>-1</v>
      </c>
    </row>
    <row r="1016" spans="1:5" ht="15.75" thickBot="1" x14ac:dyDescent="0.3">
      <c r="A1016" s="4" t="s">
        <v>18</v>
      </c>
      <c r="B1016" s="118" t="s">
        <v>22</v>
      </c>
      <c r="C1016" s="8" t="e">
        <f t="shared" si="212"/>
        <v>#DIV/0!</v>
      </c>
      <c r="D1016" s="8">
        <f t="shared" si="212"/>
        <v>0.46666666666666656</v>
      </c>
      <c r="E1016" s="8" t="e">
        <f t="shared" si="212"/>
        <v>#DIV/0!</v>
      </c>
    </row>
    <row r="1017" spans="1:5" ht="15.75" customHeight="1" thickBot="1" x14ac:dyDescent="0.3">
      <c r="A1017" s="176" t="s">
        <v>40</v>
      </c>
      <c r="B1017" s="177"/>
      <c r="C1017" s="177"/>
      <c r="D1017" s="177"/>
      <c r="E1017" s="178"/>
    </row>
    <row r="1018" spans="1:5" x14ac:dyDescent="0.25">
      <c r="A1018" s="174"/>
      <c r="B1018" s="19">
        <v>2019</v>
      </c>
      <c r="C1018" s="19">
        <v>2020</v>
      </c>
      <c r="D1018" s="19">
        <v>2021</v>
      </c>
      <c r="E1018" s="19">
        <v>2022</v>
      </c>
    </row>
    <row r="1019" spans="1:5" ht="15.75" thickBot="1" x14ac:dyDescent="0.3">
      <c r="A1019" s="175"/>
      <c r="B1019" s="20" t="s">
        <v>5</v>
      </c>
      <c r="C1019" s="20" t="s">
        <v>6</v>
      </c>
      <c r="D1019" s="20" t="s">
        <v>6</v>
      </c>
      <c r="E1019" s="20" t="s">
        <v>6</v>
      </c>
    </row>
    <row r="1020" spans="1:5" ht="15.75" thickBot="1" x14ac:dyDescent="0.3">
      <c r="A1020" s="1" t="s">
        <v>49</v>
      </c>
      <c r="B1020" s="9">
        <f>B1021+B1022+B1023+B1024</f>
        <v>0</v>
      </c>
      <c r="C1020" s="9">
        <f t="shared" ref="C1020:E1020" si="213">C1021+C1022+C1023+C1024</f>
        <v>0</v>
      </c>
      <c r="D1020" s="9">
        <f t="shared" si="213"/>
        <v>0</v>
      </c>
      <c r="E1020" s="9">
        <f t="shared" si="213"/>
        <v>0</v>
      </c>
    </row>
    <row r="1021" spans="1:5" ht="15.75" thickBot="1" x14ac:dyDescent="0.3">
      <c r="A1021" s="11" t="s">
        <v>60</v>
      </c>
      <c r="B1021" s="9"/>
      <c r="C1021" s="9"/>
      <c r="D1021" s="9"/>
      <c r="E1021" s="9"/>
    </row>
    <row r="1022" spans="1:5" ht="15.75" thickBot="1" x14ac:dyDescent="0.3">
      <c r="A1022" s="11" t="s">
        <v>66</v>
      </c>
      <c r="B1022" s="9"/>
      <c r="C1022" s="9"/>
      <c r="D1022" s="9"/>
      <c r="E1022" s="9"/>
    </row>
    <row r="1023" spans="1:5" ht="15.75" thickBot="1" x14ac:dyDescent="0.3">
      <c r="A1023" s="11" t="s">
        <v>67</v>
      </c>
      <c r="B1023" s="9"/>
      <c r="C1023" s="9"/>
      <c r="D1023" s="9"/>
      <c r="E1023" s="9"/>
    </row>
    <row r="1024" spans="1:5" ht="15.75" thickBot="1" x14ac:dyDescent="0.3">
      <c r="A1024" s="11" t="s">
        <v>68</v>
      </c>
      <c r="B1024" s="9"/>
      <c r="C1024" s="9"/>
      <c r="D1024" s="9"/>
      <c r="E1024" s="9"/>
    </row>
    <row r="1025" spans="1:5" ht="15.75" thickBot="1" x14ac:dyDescent="0.3">
      <c r="A1025" s="1" t="s">
        <v>50</v>
      </c>
      <c r="B1025" s="12">
        <f>B1026+B1027+B1028+B1029</f>
        <v>0</v>
      </c>
      <c r="C1025" s="12">
        <f t="shared" ref="C1025:E1025" si="214">C1026+C1027+C1028+C1029</f>
        <v>5000</v>
      </c>
      <c r="D1025" s="12">
        <f t="shared" si="214"/>
        <v>11000</v>
      </c>
      <c r="E1025" s="12">
        <f t="shared" si="214"/>
        <v>0</v>
      </c>
    </row>
    <row r="1026" spans="1:5" ht="15.75" thickBot="1" x14ac:dyDescent="0.3">
      <c r="A1026" s="11" t="s">
        <v>60</v>
      </c>
      <c r="B1026" s="12"/>
      <c r="C1026" s="12"/>
      <c r="D1026" s="12"/>
      <c r="E1026" s="12"/>
    </row>
    <row r="1027" spans="1:5" ht="15.75" thickBot="1" x14ac:dyDescent="0.3">
      <c r="A1027" s="11" t="s">
        <v>66</v>
      </c>
      <c r="B1027" s="6">
        <v>0</v>
      </c>
      <c r="C1027" s="51">
        <v>3000</v>
      </c>
      <c r="D1027" s="6">
        <v>10000</v>
      </c>
      <c r="E1027" s="12"/>
    </row>
    <row r="1028" spans="1:5" ht="15.75" thickBot="1" x14ac:dyDescent="0.3">
      <c r="A1028" s="11" t="s">
        <v>67</v>
      </c>
      <c r="B1028" s="6">
        <v>0</v>
      </c>
      <c r="C1028" s="6">
        <v>2000</v>
      </c>
      <c r="D1028" s="46">
        <v>1000</v>
      </c>
      <c r="E1028" s="12"/>
    </row>
    <row r="1029" spans="1:5" ht="15.75" thickBot="1" x14ac:dyDescent="0.3">
      <c r="A1029" s="11" t="s">
        <v>68</v>
      </c>
      <c r="B1029" s="6">
        <v>0</v>
      </c>
      <c r="C1029" s="6"/>
      <c r="D1029" s="6"/>
      <c r="E1029" s="12"/>
    </row>
    <row r="1030" spans="1:5" ht="15.75" thickBot="1" x14ac:dyDescent="0.3">
      <c r="A1030" s="22" t="s">
        <v>37</v>
      </c>
      <c r="B1030" s="12">
        <f>B1020+B1025</f>
        <v>0</v>
      </c>
      <c r="C1030" s="12">
        <f t="shared" ref="C1030:E1030" si="215">C1020+C1025</f>
        <v>5000</v>
      </c>
      <c r="D1030" s="12">
        <f t="shared" si="215"/>
        <v>11000</v>
      </c>
      <c r="E1030" s="12">
        <f t="shared" si="215"/>
        <v>0</v>
      </c>
    </row>
    <row r="1031" spans="1:5" ht="15.75" thickBot="1" x14ac:dyDescent="0.3">
      <c r="A1031" s="80" t="s">
        <v>54</v>
      </c>
      <c r="B1031" s="222" t="s">
        <v>231</v>
      </c>
      <c r="C1031" s="223"/>
      <c r="D1031" s="223"/>
      <c r="E1031" s="224"/>
    </row>
    <row r="1032" spans="1:5" ht="34.5" thickBot="1" x14ac:dyDescent="0.3">
      <c r="A1032" s="21" t="s">
        <v>28</v>
      </c>
      <c r="B1032" s="82" t="s">
        <v>232</v>
      </c>
      <c r="C1032" s="58" t="s">
        <v>65</v>
      </c>
      <c r="D1032" s="59" t="s">
        <v>452</v>
      </c>
      <c r="E1032" s="60"/>
    </row>
    <row r="1033" spans="1:5" ht="23.25" customHeight="1" thickBot="1" x14ac:dyDescent="0.3">
      <c r="A1033" s="4" t="s">
        <v>9</v>
      </c>
      <c r="B1033" s="168" t="s">
        <v>233</v>
      </c>
      <c r="C1033" s="169"/>
      <c r="D1033" s="169"/>
      <c r="E1033" s="170"/>
    </row>
    <row r="1034" spans="1:5" ht="15.75" thickBot="1" x14ac:dyDescent="0.3">
      <c r="A1034" s="4" t="s">
        <v>14</v>
      </c>
      <c r="B1034" s="171" t="s">
        <v>178</v>
      </c>
      <c r="C1034" s="172"/>
      <c r="D1034" s="172"/>
      <c r="E1034" s="173"/>
    </row>
    <row r="1035" spans="1:5" x14ac:dyDescent="0.25">
      <c r="A1035" s="174"/>
      <c r="B1035" s="19">
        <v>2019</v>
      </c>
      <c r="C1035" s="19">
        <v>2020</v>
      </c>
      <c r="D1035" s="19">
        <v>2021</v>
      </c>
      <c r="E1035" s="19">
        <v>2022</v>
      </c>
    </row>
    <row r="1036" spans="1:5" ht="15.75" thickBot="1" x14ac:dyDescent="0.3">
      <c r="A1036" s="175"/>
      <c r="B1036" s="20" t="s">
        <v>5</v>
      </c>
      <c r="C1036" s="20" t="s">
        <v>6</v>
      </c>
      <c r="D1036" s="20" t="s">
        <v>6</v>
      </c>
      <c r="E1036" s="20" t="s">
        <v>6</v>
      </c>
    </row>
    <row r="1037" spans="1:5" ht="15.75" thickBot="1" x14ac:dyDescent="0.3">
      <c r="A1037" s="4" t="s">
        <v>8</v>
      </c>
      <c r="B1037" s="118">
        <v>3</v>
      </c>
      <c r="C1037" s="6">
        <v>4</v>
      </c>
      <c r="D1037" s="6">
        <v>9</v>
      </c>
      <c r="E1037" s="6">
        <v>0</v>
      </c>
    </row>
    <row r="1038" spans="1:5" ht="15.75" thickBot="1" x14ac:dyDescent="0.3">
      <c r="A1038" s="4" t="s">
        <v>15</v>
      </c>
      <c r="B1038" s="6">
        <f>B1056</f>
        <v>36000</v>
      </c>
      <c r="C1038" s="6">
        <f>C1056</f>
        <v>34000</v>
      </c>
      <c r="D1038" s="6">
        <f>D1056</f>
        <v>102000</v>
      </c>
      <c r="E1038" s="6">
        <v>0</v>
      </c>
    </row>
    <row r="1039" spans="1:5" ht="15.75" thickBot="1" x14ac:dyDescent="0.3">
      <c r="A1039" s="4" t="s">
        <v>23</v>
      </c>
      <c r="B1039" s="6">
        <f>B1038/B1037</f>
        <v>12000</v>
      </c>
      <c r="C1039" s="6">
        <f t="shared" ref="C1039:E1039" si="216">C1038/C1037</f>
        <v>8500</v>
      </c>
      <c r="D1039" s="6">
        <f t="shared" si="216"/>
        <v>11333.333333333334</v>
      </c>
      <c r="E1039" s="6" t="e">
        <f t="shared" si="216"/>
        <v>#DIV/0!</v>
      </c>
    </row>
    <row r="1040" spans="1:5" ht="15.75" thickBot="1" x14ac:dyDescent="0.3">
      <c r="A1040" s="4" t="s">
        <v>16</v>
      </c>
      <c r="B1040" s="118" t="s">
        <v>22</v>
      </c>
      <c r="C1040" s="8">
        <f t="shared" ref="C1040:E1042" si="217">C1037/B1037-1</f>
        <v>0.33333333333333326</v>
      </c>
      <c r="D1040" s="8">
        <f t="shared" si="217"/>
        <v>1.25</v>
      </c>
      <c r="E1040" s="8">
        <f t="shared" si="217"/>
        <v>-1</v>
      </c>
    </row>
    <row r="1041" spans="1:5" ht="15.75" thickBot="1" x14ac:dyDescent="0.3">
      <c r="A1041" s="4" t="s">
        <v>17</v>
      </c>
      <c r="B1041" s="118" t="s">
        <v>22</v>
      </c>
      <c r="C1041" s="8">
        <f t="shared" si="217"/>
        <v>-5.555555555555558E-2</v>
      </c>
      <c r="D1041" s="8">
        <f t="shared" si="217"/>
        <v>2</v>
      </c>
      <c r="E1041" s="8">
        <f t="shared" si="217"/>
        <v>-1</v>
      </c>
    </row>
    <row r="1042" spans="1:5" ht="15.75" thickBot="1" x14ac:dyDescent="0.3">
      <c r="A1042" s="4" t="s">
        <v>18</v>
      </c>
      <c r="B1042" s="118" t="s">
        <v>22</v>
      </c>
      <c r="C1042" s="8">
        <f t="shared" si="217"/>
        <v>-0.29166666666666663</v>
      </c>
      <c r="D1042" s="8">
        <f t="shared" si="217"/>
        <v>0.33333333333333348</v>
      </c>
      <c r="E1042" s="8" t="e">
        <f t="shared" si="217"/>
        <v>#DIV/0!</v>
      </c>
    </row>
    <row r="1043" spans="1:5" ht="15.75" customHeight="1" thickBot="1" x14ac:dyDescent="0.3">
      <c r="A1043" s="176" t="s">
        <v>40</v>
      </c>
      <c r="B1043" s="177"/>
      <c r="C1043" s="177"/>
      <c r="D1043" s="177"/>
      <c r="E1043" s="178"/>
    </row>
    <row r="1044" spans="1:5" x14ac:dyDescent="0.25">
      <c r="A1044" s="174"/>
      <c r="B1044" s="19">
        <v>2019</v>
      </c>
      <c r="C1044" s="19">
        <v>2020</v>
      </c>
      <c r="D1044" s="19">
        <v>2021</v>
      </c>
      <c r="E1044" s="19">
        <v>2021</v>
      </c>
    </row>
    <row r="1045" spans="1:5" ht="15.75" thickBot="1" x14ac:dyDescent="0.3">
      <c r="A1045" s="175"/>
      <c r="B1045" s="20" t="s">
        <v>5</v>
      </c>
      <c r="C1045" s="20" t="s">
        <v>6</v>
      </c>
      <c r="D1045" s="20" t="s">
        <v>6</v>
      </c>
      <c r="E1045" s="20" t="s">
        <v>6</v>
      </c>
    </row>
    <row r="1046" spans="1:5" ht="15.75" thickBot="1" x14ac:dyDescent="0.3">
      <c r="A1046" s="1" t="s">
        <v>49</v>
      </c>
      <c r="B1046" s="9">
        <f>B1047+B1048+B1049+B1050</f>
        <v>0</v>
      </c>
      <c r="C1046" s="9">
        <f t="shared" ref="C1046:E1046" si="218">C1047+C1048+C1049+C1050</f>
        <v>0</v>
      </c>
      <c r="D1046" s="9">
        <f t="shared" si="218"/>
        <v>0</v>
      </c>
      <c r="E1046" s="9">
        <f t="shared" si="218"/>
        <v>0</v>
      </c>
    </row>
    <row r="1047" spans="1:5" ht="15.75" thickBot="1" x14ac:dyDescent="0.3">
      <c r="A1047" s="11" t="s">
        <v>60</v>
      </c>
      <c r="B1047" s="9"/>
      <c r="C1047" s="9"/>
      <c r="D1047" s="9"/>
      <c r="E1047" s="9"/>
    </row>
    <row r="1048" spans="1:5" ht="15.75" thickBot="1" x14ac:dyDescent="0.3">
      <c r="A1048" s="11" t="s">
        <v>66</v>
      </c>
      <c r="B1048" s="9"/>
      <c r="C1048" s="9"/>
      <c r="D1048" s="9"/>
      <c r="E1048" s="9"/>
    </row>
    <row r="1049" spans="1:5" ht="15.75" thickBot="1" x14ac:dyDescent="0.3">
      <c r="A1049" s="11" t="s">
        <v>67</v>
      </c>
      <c r="B1049" s="9"/>
      <c r="C1049" s="9"/>
      <c r="D1049" s="9"/>
      <c r="E1049" s="9"/>
    </row>
    <row r="1050" spans="1:5" ht="15.75" thickBot="1" x14ac:dyDescent="0.3">
      <c r="A1050" s="11" t="s">
        <v>68</v>
      </c>
      <c r="B1050" s="9"/>
      <c r="C1050" s="9"/>
      <c r="D1050" s="9"/>
      <c r="E1050" s="9"/>
    </row>
    <row r="1051" spans="1:5" ht="15.75" thickBot="1" x14ac:dyDescent="0.3">
      <c r="A1051" s="1" t="s">
        <v>50</v>
      </c>
      <c r="B1051" s="12">
        <f>B1052+B1053+B1054+B1055</f>
        <v>36000</v>
      </c>
      <c r="C1051" s="12">
        <f t="shared" ref="C1051:E1051" si="219">C1052+C1053+C1054+C1055</f>
        <v>34000</v>
      </c>
      <c r="D1051" s="12">
        <f t="shared" si="219"/>
        <v>102000</v>
      </c>
      <c r="E1051" s="12">
        <f t="shared" si="219"/>
        <v>0</v>
      </c>
    </row>
    <row r="1052" spans="1:5" ht="15.75" thickBot="1" x14ac:dyDescent="0.3">
      <c r="A1052" s="11" t="s">
        <v>60</v>
      </c>
      <c r="B1052" s="12"/>
      <c r="C1052" s="12"/>
      <c r="D1052" s="12"/>
      <c r="E1052" s="12"/>
    </row>
    <row r="1053" spans="1:5" ht="15.75" thickBot="1" x14ac:dyDescent="0.3">
      <c r="A1053" s="11" t="s">
        <v>66</v>
      </c>
      <c r="B1053" s="6">
        <v>35000</v>
      </c>
      <c r="C1053" s="51">
        <v>30000</v>
      </c>
      <c r="D1053" s="87">
        <v>100000</v>
      </c>
      <c r="E1053" s="12"/>
    </row>
    <row r="1054" spans="1:5" ht="15.75" thickBot="1" x14ac:dyDescent="0.3">
      <c r="A1054" s="11" t="s">
        <v>67</v>
      </c>
      <c r="B1054" s="6"/>
      <c r="C1054" s="51"/>
      <c r="D1054" s="12"/>
      <c r="E1054" s="12"/>
    </row>
    <row r="1055" spans="1:5" ht="15.75" thickBot="1" x14ac:dyDescent="0.3">
      <c r="A1055" s="11" t="s">
        <v>68</v>
      </c>
      <c r="B1055" s="6">
        <v>1000</v>
      </c>
      <c r="C1055" s="51">
        <v>4000</v>
      </c>
      <c r="D1055" s="6">
        <v>2000</v>
      </c>
      <c r="E1055" s="12"/>
    </row>
    <row r="1056" spans="1:5" ht="15.75" thickBot="1" x14ac:dyDescent="0.3">
      <c r="A1056" s="22" t="s">
        <v>37</v>
      </c>
      <c r="B1056" s="12">
        <f>B1046+B1051</f>
        <v>36000</v>
      </c>
      <c r="C1056" s="12">
        <f t="shared" ref="C1056:E1056" si="220">C1046+C1051</f>
        <v>34000</v>
      </c>
      <c r="D1056" s="12">
        <f t="shared" si="220"/>
        <v>102000</v>
      </c>
      <c r="E1056" s="12">
        <f t="shared" si="220"/>
        <v>0</v>
      </c>
    </row>
    <row r="1057" spans="1:5" ht="15.75" thickBot="1" x14ac:dyDescent="0.3">
      <c r="A1057" s="80" t="s">
        <v>54</v>
      </c>
      <c r="B1057" s="222" t="s">
        <v>239</v>
      </c>
      <c r="C1057" s="223"/>
      <c r="D1057" s="223"/>
      <c r="E1057" s="224"/>
    </row>
    <row r="1058" spans="1:5" ht="45.75" thickBot="1" x14ac:dyDescent="0.3">
      <c r="A1058" s="21" t="s">
        <v>28</v>
      </c>
      <c r="B1058" s="82" t="s">
        <v>240</v>
      </c>
      <c r="C1058" s="58" t="s">
        <v>65</v>
      </c>
      <c r="D1058" s="59" t="s">
        <v>443</v>
      </c>
      <c r="E1058" s="60"/>
    </row>
    <row r="1059" spans="1:5" ht="23.25" customHeight="1" thickBot="1" x14ac:dyDescent="0.3">
      <c r="A1059" s="4" t="s">
        <v>9</v>
      </c>
      <c r="B1059" s="168" t="s">
        <v>241</v>
      </c>
      <c r="C1059" s="169"/>
      <c r="D1059" s="169"/>
      <c r="E1059" s="170"/>
    </row>
    <row r="1060" spans="1:5" ht="15.75" thickBot="1" x14ac:dyDescent="0.3">
      <c r="A1060" s="4" t="s">
        <v>14</v>
      </c>
      <c r="B1060" s="171" t="s">
        <v>121</v>
      </c>
      <c r="C1060" s="172"/>
      <c r="D1060" s="172"/>
      <c r="E1060" s="173"/>
    </row>
    <row r="1061" spans="1:5" x14ac:dyDescent="0.25">
      <c r="A1061" s="174"/>
      <c r="B1061" s="19">
        <v>2019</v>
      </c>
      <c r="C1061" s="19">
        <v>2020</v>
      </c>
      <c r="D1061" s="19">
        <v>2021</v>
      </c>
      <c r="E1061" s="19">
        <v>2022</v>
      </c>
    </row>
    <row r="1062" spans="1:5" ht="15.75" thickBot="1" x14ac:dyDescent="0.3">
      <c r="A1062" s="175"/>
      <c r="B1062" s="20" t="s">
        <v>5</v>
      </c>
      <c r="C1062" s="20" t="s">
        <v>6</v>
      </c>
      <c r="D1062" s="20" t="s">
        <v>6</v>
      </c>
      <c r="E1062" s="20" t="s">
        <v>6</v>
      </c>
    </row>
    <row r="1063" spans="1:5" ht="15.75" thickBot="1" x14ac:dyDescent="0.3">
      <c r="A1063" s="4" t="s">
        <v>8</v>
      </c>
      <c r="B1063" s="118"/>
      <c r="C1063" s="6">
        <v>2</v>
      </c>
      <c r="D1063" s="6"/>
      <c r="E1063" s="6">
        <v>0</v>
      </c>
    </row>
    <row r="1064" spans="1:5" ht="15.75" thickBot="1" x14ac:dyDescent="0.3">
      <c r="A1064" s="4" t="s">
        <v>15</v>
      </c>
      <c r="B1064" s="6"/>
      <c r="C1064" s="6">
        <f>C1082</f>
        <v>4060</v>
      </c>
      <c r="D1064" s="6"/>
      <c r="E1064" s="6">
        <v>0</v>
      </c>
    </row>
    <row r="1065" spans="1:5" ht="15.75" thickBot="1" x14ac:dyDescent="0.3">
      <c r="A1065" s="4" t="s">
        <v>23</v>
      </c>
      <c r="B1065" s="6" t="e">
        <f>B1064/B1063</f>
        <v>#DIV/0!</v>
      </c>
      <c r="C1065" s="6">
        <f t="shared" ref="C1065:E1065" si="221">C1064/C1063</f>
        <v>2030</v>
      </c>
      <c r="D1065" s="6" t="e">
        <f t="shared" si="221"/>
        <v>#DIV/0!</v>
      </c>
      <c r="E1065" s="6" t="e">
        <f t="shared" si="221"/>
        <v>#DIV/0!</v>
      </c>
    </row>
    <row r="1066" spans="1:5" ht="15.75" thickBot="1" x14ac:dyDescent="0.3">
      <c r="A1066" s="4" t="s">
        <v>16</v>
      </c>
      <c r="B1066" s="118" t="s">
        <v>22</v>
      </c>
      <c r="C1066" s="8" t="e">
        <f t="shared" ref="C1066:E1068" si="222">C1063/B1063-1</f>
        <v>#DIV/0!</v>
      </c>
      <c r="D1066" s="8">
        <f t="shared" si="222"/>
        <v>-1</v>
      </c>
      <c r="E1066" s="8" t="e">
        <f t="shared" si="222"/>
        <v>#DIV/0!</v>
      </c>
    </row>
    <row r="1067" spans="1:5" ht="15.75" thickBot="1" x14ac:dyDescent="0.3">
      <c r="A1067" s="4" t="s">
        <v>17</v>
      </c>
      <c r="B1067" s="118" t="s">
        <v>22</v>
      </c>
      <c r="C1067" s="8" t="e">
        <f t="shared" si="222"/>
        <v>#DIV/0!</v>
      </c>
      <c r="D1067" s="8">
        <f t="shared" si="222"/>
        <v>-1</v>
      </c>
      <c r="E1067" s="8" t="e">
        <f t="shared" si="222"/>
        <v>#DIV/0!</v>
      </c>
    </row>
    <row r="1068" spans="1:5" ht="15.75" thickBot="1" x14ac:dyDescent="0.3">
      <c r="A1068" s="4" t="s">
        <v>18</v>
      </c>
      <c r="B1068" s="118" t="s">
        <v>22</v>
      </c>
      <c r="C1068" s="8" t="e">
        <f t="shared" si="222"/>
        <v>#DIV/0!</v>
      </c>
      <c r="D1068" s="8" t="e">
        <f t="shared" si="222"/>
        <v>#DIV/0!</v>
      </c>
      <c r="E1068" s="8" t="e">
        <f t="shared" si="222"/>
        <v>#DIV/0!</v>
      </c>
    </row>
    <row r="1069" spans="1:5" ht="15.75" customHeight="1" thickBot="1" x14ac:dyDescent="0.3">
      <c r="A1069" s="176" t="s">
        <v>40</v>
      </c>
      <c r="B1069" s="177"/>
      <c r="C1069" s="177"/>
      <c r="D1069" s="177"/>
      <c r="E1069" s="178"/>
    </row>
    <row r="1070" spans="1:5" x14ac:dyDescent="0.25">
      <c r="A1070" s="174"/>
      <c r="B1070" s="19">
        <v>2019</v>
      </c>
      <c r="C1070" s="19">
        <v>2020</v>
      </c>
      <c r="D1070" s="19">
        <v>2021</v>
      </c>
      <c r="E1070" s="19">
        <v>2021</v>
      </c>
    </row>
    <row r="1071" spans="1:5" ht="15.75" thickBot="1" x14ac:dyDescent="0.3">
      <c r="A1071" s="175"/>
      <c r="B1071" s="20" t="s">
        <v>5</v>
      </c>
      <c r="C1071" s="20" t="s">
        <v>6</v>
      </c>
      <c r="D1071" s="20" t="s">
        <v>6</v>
      </c>
      <c r="E1071" s="20" t="s">
        <v>6</v>
      </c>
    </row>
    <row r="1072" spans="1:5" ht="15.75" thickBot="1" x14ac:dyDescent="0.3">
      <c r="A1072" s="1" t="s">
        <v>49</v>
      </c>
      <c r="B1072" s="9">
        <f>B1073+B1074+B1075+B1076</f>
        <v>0</v>
      </c>
      <c r="C1072" s="9">
        <f t="shared" ref="C1072:E1072" si="223">C1073+C1074+C1075+C1076</f>
        <v>0</v>
      </c>
      <c r="D1072" s="9">
        <f t="shared" si="223"/>
        <v>0</v>
      </c>
      <c r="E1072" s="9">
        <f t="shared" si="223"/>
        <v>0</v>
      </c>
    </row>
    <row r="1073" spans="1:5" ht="15.75" thickBot="1" x14ac:dyDescent="0.3">
      <c r="A1073" s="11" t="s">
        <v>60</v>
      </c>
      <c r="B1073" s="9"/>
      <c r="C1073" s="9"/>
      <c r="D1073" s="9"/>
      <c r="E1073" s="9"/>
    </row>
    <row r="1074" spans="1:5" ht="15.75" thickBot="1" x14ac:dyDescent="0.3">
      <c r="A1074" s="11" t="s">
        <v>66</v>
      </c>
      <c r="B1074" s="9"/>
      <c r="C1074" s="9"/>
      <c r="D1074" s="9"/>
      <c r="E1074" s="9"/>
    </row>
    <row r="1075" spans="1:5" ht="15.75" thickBot="1" x14ac:dyDescent="0.3">
      <c r="A1075" s="11" t="s">
        <v>67</v>
      </c>
      <c r="B1075" s="9"/>
      <c r="C1075" s="9"/>
      <c r="D1075" s="9"/>
      <c r="E1075" s="9"/>
    </row>
    <row r="1076" spans="1:5" ht="15.75" thickBot="1" x14ac:dyDescent="0.3">
      <c r="A1076" s="11" t="s">
        <v>68</v>
      </c>
      <c r="B1076" s="9"/>
      <c r="C1076" s="9"/>
      <c r="D1076" s="9"/>
      <c r="E1076" s="9"/>
    </row>
    <row r="1077" spans="1:5" ht="15.75" thickBot="1" x14ac:dyDescent="0.3">
      <c r="A1077" s="1" t="s">
        <v>50</v>
      </c>
      <c r="B1077" s="12">
        <f>B1078+B1079+B1080+B1081</f>
        <v>0</v>
      </c>
      <c r="C1077" s="12">
        <f t="shared" ref="C1077:E1077" si="224">C1078+C1079+C1080+C1081</f>
        <v>4060</v>
      </c>
      <c r="D1077" s="12">
        <f t="shared" si="224"/>
        <v>0</v>
      </c>
      <c r="E1077" s="12">
        <f t="shared" si="224"/>
        <v>0</v>
      </c>
    </row>
    <row r="1078" spans="1:5" ht="15.75" thickBot="1" x14ac:dyDescent="0.3">
      <c r="A1078" s="11" t="s">
        <v>60</v>
      </c>
      <c r="B1078" s="12"/>
      <c r="C1078" s="12"/>
      <c r="D1078" s="12"/>
      <c r="E1078" s="12"/>
    </row>
    <row r="1079" spans="1:5" ht="15.75" thickBot="1" x14ac:dyDescent="0.3">
      <c r="A1079" s="11" t="s">
        <v>66</v>
      </c>
      <c r="B1079" s="6"/>
      <c r="C1079" s="51">
        <v>3063</v>
      </c>
      <c r="D1079" s="6"/>
      <c r="E1079" s="12"/>
    </row>
    <row r="1080" spans="1:5" ht="15.75" thickBot="1" x14ac:dyDescent="0.3">
      <c r="A1080" s="11" t="s">
        <v>67</v>
      </c>
      <c r="B1080" s="6"/>
      <c r="C1080" s="6">
        <v>443</v>
      </c>
      <c r="D1080" s="12"/>
      <c r="E1080" s="12"/>
    </row>
    <row r="1081" spans="1:5" ht="15.75" thickBot="1" x14ac:dyDescent="0.3">
      <c r="A1081" s="11" t="s">
        <v>68</v>
      </c>
      <c r="B1081" s="6"/>
      <c r="C1081" s="6">
        <v>554</v>
      </c>
      <c r="D1081" s="6"/>
      <c r="E1081" s="12"/>
    </row>
    <row r="1082" spans="1:5" ht="15.75" thickBot="1" x14ac:dyDescent="0.3">
      <c r="A1082" s="22" t="s">
        <v>37</v>
      </c>
      <c r="B1082" s="12">
        <f>B1072+B1077</f>
        <v>0</v>
      </c>
      <c r="C1082" s="12">
        <f t="shared" ref="C1082:E1082" si="225">C1072+C1077</f>
        <v>4060</v>
      </c>
      <c r="D1082" s="12">
        <f t="shared" si="225"/>
        <v>0</v>
      </c>
      <c r="E1082" s="12">
        <f t="shared" si="225"/>
        <v>0</v>
      </c>
    </row>
    <row r="1083" spans="1:5" ht="15.75" thickBot="1" x14ac:dyDescent="0.3">
      <c r="A1083" s="80" t="s">
        <v>54</v>
      </c>
      <c r="B1083" s="222" t="s">
        <v>242</v>
      </c>
      <c r="C1083" s="223"/>
      <c r="D1083" s="223"/>
      <c r="E1083" s="224"/>
    </row>
    <row r="1084" spans="1:5" ht="90.75" thickBot="1" x14ac:dyDescent="0.3">
      <c r="A1084" s="21" t="s">
        <v>28</v>
      </c>
      <c r="B1084" s="82" t="s">
        <v>243</v>
      </c>
      <c r="C1084" s="58" t="s">
        <v>65</v>
      </c>
      <c r="D1084" s="59" t="s">
        <v>444</v>
      </c>
      <c r="E1084" s="60"/>
    </row>
    <row r="1085" spans="1:5" ht="23.25" customHeight="1" thickBot="1" x14ac:dyDescent="0.3">
      <c r="A1085" s="4" t="s">
        <v>9</v>
      </c>
      <c r="B1085" s="168" t="s">
        <v>244</v>
      </c>
      <c r="C1085" s="169"/>
      <c r="D1085" s="169"/>
      <c r="E1085" s="170"/>
    </row>
    <row r="1086" spans="1:5" ht="15.75" thickBot="1" x14ac:dyDescent="0.3">
      <c r="A1086" s="4" t="s">
        <v>14</v>
      </c>
      <c r="B1086" s="171" t="s">
        <v>245</v>
      </c>
      <c r="C1086" s="172"/>
      <c r="D1086" s="172"/>
      <c r="E1086" s="173"/>
    </row>
    <row r="1087" spans="1:5" x14ac:dyDescent="0.25">
      <c r="A1087" s="174"/>
      <c r="B1087" s="19">
        <v>2019</v>
      </c>
      <c r="C1087" s="19">
        <v>2020</v>
      </c>
      <c r="D1087" s="19">
        <v>2021</v>
      </c>
      <c r="E1087" s="19">
        <v>2022</v>
      </c>
    </row>
    <row r="1088" spans="1:5" ht="15.75" thickBot="1" x14ac:dyDescent="0.3">
      <c r="A1088" s="175"/>
      <c r="B1088" s="20" t="s">
        <v>5</v>
      </c>
      <c r="C1088" s="20" t="s">
        <v>6</v>
      </c>
      <c r="D1088" s="20" t="s">
        <v>6</v>
      </c>
      <c r="E1088" s="20" t="s">
        <v>6</v>
      </c>
    </row>
    <row r="1089" spans="1:5" ht="15.75" thickBot="1" x14ac:dyDescent="0.3">
      <c r="A1089" s="4" t="s">
        <v>8</v>
      </c>
      <c r="B1089" s="118"/>
      <c r="C1089" s="6">
        <v>1</v>
      </c>
      <c r="D1089" s="6"/>
      <c r="E1089" s="6">
        <v>0</v>
      </c>
    </row>
    <row r="1090" spans="1:5" ht="15.75" thickBot="1" x14ac:dyDescent="0.3">
      <c r="A1090" s="4" t="s">
        <v>15</v>
      </c>
      <c r="B1090" s="6"/>
      <c r="C1090" s="6">
        <f>C1108</f>
        <v>4040</v>
      </c>
      <c r="D1090" s="6"/>
      <c r="E1090" s="6">
        <v>0</v>
      </c>
    </row>
    <row r="1091" spans="1:5" ht="15.75" thickBot="1" x14ac:dyDescent="0.3">
      <c r="A1091" s="4" t="s">
        <v>23</v>
      </c>
      <c r="B1091" s="6" t="e">
        <f>B1090/B1089</f>
        <v>#DIV/0!</v>
      </c>
      <c r="C1091" s="6">
        <f t="shared" ref="C1091:E1091" si="226">C1090/C1089</f>
        <v>4040</v>
      </c>
      <c r="D1091" s="6" t="e">
        <f t="shared" si="226"/>
        <v>#DIV/0!</v>
      </c>
      <c r="E1091" s="6" t="e">
        <f t="shared" si="226"/>
        <v>#DIV/0!</v>
      </c>
    </row>
    <row r="1092" spans="1:5" ht="15.75" thickBot="1" x14ac:dyDescent="0.3">
      <c r="A1092" s="4" t="s">
        <v>16</v>
      </c>
      <c r="B1092" s="118" t="s">
        <v>22</v>
      </c>
      <c r="C1092" s="8" t="e">
        <f t="shared" ref="C1092:E1094" si="227">C1089/B1089-1</f>
        <v>#DIV/0!</v>
      </c>
      <c r="D1092" s="8">
        <f t="shared" si="227"/>
        <v>-1</v>
      </c>
      <c r="E1092" s="8" t="e">
        <f t="shared" si="227"/>
        <v>#DIV/0!</v>
      </c>
    </row>
    <row r="1093" spans="1:5" ht="15.75" thickBot="1" x14ac:dyDescent="0.3">
      <c r="A1093" s="4" t="s">
        <v>17</v>
      </c>
      <c r="B1093" s="118" t="s">
        <v>22</v>
      </c>
      <c r="C1093" s="8" t="e">
        <f t="shared" si="227"/>
        <v>#DIV/0!</v>
      </c>
      <c r="D1093" s="8">
        <f t="shared" si="227"/>
        <v>-1</v>
      </c>
      <c r="E1093" s="8" t="e">
        <f t="shared" si="227"/>
        <v>#DIV/0!</v>
      </c>
    </row>
    <row r="1094" spans="1:5" ht="15.75" thickBot="1" x14ac:dyDescent="0.3">
      <c r="A1094" s="4" t="s">
        <v>18</v>
      </c>
      <c r="B1094" s="118" t="s">
        <v>22</v>
      </c>
      <c r="C1094" s="8" t="e">
        <f t="shared" si="227"/>
        <v>#DIV/0!</v>
      </c>
      <c r="D1094" s="8" t="e">
        <f t="shared" si="227"/>
        <v>#DIV/0!</v>
      </c>
      <c r="E1094" s="8" t="e">
        <f t="shared" si="227"/>
        <v>#DIV/0!</v>
      </c>
    </row>
    <row r="1095" spans="1:5" ht="15.75" customHeight="1" thickBot="1" x14ac:dyDescent="0.3">
      <c r="A1095" s="176" t="s">
        <v>40</v>
      </c>
      <c r="B1095" s="177"/>
      <c r="C1095" s="177"/>
      <c r="D1095" s="177"/>
      <c r="E1095" s="178"/>
    </row>
    <row r="1096" spans="1:5" x14ac:dyDescent="0.25">
      <c r="A1096" s="174"/>
      <c r="B1096" s="19">
        <v>2019</v>
      </c>
      <c r="C1096" s="19">
        <v>2020</v>
      </c>
      <c r="D1096" s="19">
        <v>2021</v>
      </c>
      <c r="E1096" s="19">
        <v>2021</v>
      </c>
    </row>
    <row r="1097" spans="1:5" ht="15.75" thickBot="1" x14ac:dyDescent="0.3">
      <c r="A1097" s="175"/>
      <c r="B1097" s="20" t="s">
        <v>5</v>
      </c>
      <c r="C1097" s="20" t="s">
        <v>6</v>
      </c>
      <c r="D1097" s="20" t="s">
        <v>6</v>
      </c>
      <c r="E1097" s="20" t="s">
        <v>6</v>
      </c>
    </row>
    <row r="1098" spans="1:5" ht="15.75" thickBot="1" x14ac:dyDescent="0.3">
      <c r="A1098" s="1" t="s">
        <v>49</v>
      </c>
      <c r="B1098" s="9">
        <f>B1099+B1100+B1101+B1102</f>
        <v>0</v>
      </c>
      <c r="C1098" s="9">
        <f t="shared" ref="C1098:E1098" si="228">C1099+C1100+C1101+C1102</f>
        <v>0</v>
      </c>
      <c r="D1098" s="9">
        <f t="shared" si="228"/>
        <v>0</v>
      </c>
      <c r="E1098" s="9">
        <f t="shared" si="228"/>
        <v>0</v>
      </c>
    </row>
    <row r="1099" spans="1:5" ht="15.75" thickBot="1" x14ac:dyDescent="0.3">
      <c r="A1099" s="11" t="s">
        <v>60</v>
      </c>
      <c r="B1099" s="9"/>
      <c r="C1099" s="9"/>
      <c r="D1099" s="9"/>
      <c r="E1099" s="9"/>
    </row>
    <row r="1100" spans="1:5" ht="15.75" thickBot="1" x14ac:dyDescent="0.3">
      <c r="A1100" s="11" t="s">
        <v>66</v>
      </c>
      <c r="B1100" s="9"/>
      <c r="C1100" s="9"/>
      <c r="D1100" s="9"/>
      <c r="E1100" s="9"/>
    </row>
    <row r="1101" spans="1:5" ht="15.75" thickBot="1" x14ac:dyDescent="0.3">
      <c r="A1101" s="11" t="s">
        <v>67</v>
      </c>
      <c r="B1101" s="9"/>
      <c r="C1101" s="9"/>
      <c r="D1101" s="9"/>
      <c r="E1101" s="9"/>
    </row>
    <row r="1102" spans="1:5" ht="15.75" thickBot="1" x14ac:dyDescent="0.3">
      <c r="A1102" s="11" t="s">
        <v>68</v>
      </c>
      <c r="B1102" s="9"/>
      <c r="C1102" s="9"/>
      <c r="D1102" s="9"/>
      <c r="E1102" s="9"/>
    </row>
    <row r="1103" spans="1:5" ht="15.75" thickBot="1" x14ac:dyDescent="0.3">
      <c r="A1103" s="1" t="s">
        <v>50</v>
      </c>
      <c r="B1103" s="12">
        <f>B1104+B1105+B1106+B1107</f>
        <v>0</v>
      </c>
      <c r="C1103" s="12">
        <f t="shared" ref="C1103:E1103" si="229">C1104+C1105+C1106+C1107</f>
        <v>4040</v>
      </c>
      <c r="D1103" s="12">
        <f t="shared" si="229"/>
        <v>0</v>
      </c>
      <c r="E1103" s="12">
        <f t="shared" si="229"/>
        <v>0</v>
      </c>
    </row>
    <row r="1104" spans="1:5" ht="15.75" thickBot="1" x14ac:dyDescent="0.3">
      <c r="A1104" s="11" t="s">
        <v>60</v>
      </c>
      <c r="B1104" s="12"/>
      <c r="C1104" s="12"/>
      <c r="D1104" s="12"/>
      <c r="E1104" s="12"/>
    </row>
    <row r="1105" spans="1:5" ht="15.75" thickBot="1" x14ac:dyDescent="0.3">
      <c r="A1105" s="11" t="s">
        <v>66</v>
      </c>
      <c r="B1105" s="6"/>
      <c r="C1105" s="51">
        <v>3400</v>
      </c>
      <c r="D1105" s="6"/>
      <c r="E1105" s="12"/>
    </row>
    <row r="1106" spans="1:5" ht="15.75" thickBot="1" x14ac:dyDescent="0.3">
      <c r="A1106" s="11" t="s">
        <v>67</v>
      </c>
      <c r="B1106" s="6"/>
      <c r="C1106" s="6"/>
      <c r="D1106" s="12"/>
      <c r="E1106" s="12"/>
    </row>
    <row r="1107" spans="1:5" ht="15.75" thickBot="1" x14ac:dyDescent="0.3">
      <c r="A1107" s="11" t="s">
        <v>68</v>
      </c>
      <c r="B1107" s="6"/>
      <c r="C1107" s="6">
        <v>640</v>
      </c>
      <c r="D1107" s="6"/>
      <c r="E1107" s="12"/>
    </row>
    <row r="1108" spans="1:5" ht="15.75" thickBot="1" x14ac:dyDescent="0.3">
      <c r="A1108" s="22" t="s">
        <v>37</v>
      </c>
      <c r="B1108" s="12">
        <f>B1098+B1103</f>
        <v>0</v>
      </c>
      <c r="C1108" s="12">
        <f t="shared" ref="C1108:E1108" si="230">C1098+C1103</f>
        <v>4040</v>
      </c>
      <c r="D1108" s="12">
        <f t="shared" si="230"/>
        <v>0</v>
      </c>
      <c r="E1108" s="12">
        <f t="shared" si="230"/>
        <v>0</v>
      </c>
    </row>
    <row r="1109" spans="1:5" ht="15.75" thickBot="1" x14ac:dyDescent="0.3">
      <c r="A1109" s="80" t="s">
        <v>54</v>
      </c>
      <c r="B1109" s="222" t="s">
        <v>304</v>
      </c>
      <c r="C1109" s="223"/>
      <c r="D1109" s="223"/>
      <c r="E1109" s="224"/>
    </row>
    <row r="1110" spans="1:5" ht="45.75" thickBot="1" x14ac:dyDescent="0.3">
      <c r="A1110" s="21" t="s">
        <v>28</v>
      </c>
      <c r="B1110" s="82" t="s">
        <v>305</v>
      </c>
      <c r="C1110" s="58" t="s">
        <v>65</v>
      </c>
      <c r="D1110" s="59"/>
      <c r="E1110" s="60"/>
    </row>
    <row r="1111" spans="1:5" ht="23.25" customHeight="1" thickBot="1" x14ac:dyDescent="0.3">
      <c r="A1111" s="4" t="s">
        <v>9</v>
      </c>
      <c r="B1111" s="168" t="s">
        <v>306</v>
      </c>
      <c r="C1111" s="169"/>
      <c r="D1111" s="169"/>
      <c r="E1111" s="170"/>
    </row>
    <row r="1112" spans="1:5" ht="15.75" thickBot="1" x14ac:dyDescent="0.3">
      <c r="A1112" s="4" t="s">
        <v>14</v>
      </c>
      <c r="B1112" s="171" t="s">
        <v>245</v>
      </c>
      <c r="C1112" s="172"/>
      <c r="D1112" s="172"/>
      <c r="E1112" s="173"/>
    </row>
    <row r="1113" spans="1:5" x14ac:dyDescent="0.25">
      <c r="A1113" s="174"/>
      <c r="B1113" s="19">
        <v>2019</v>
      </c>
      <c r="C1113" s="19">
        <v>2020</v>
      </c>
      <c r="D1113" s="19">
        <v>2021</v>
      </c>
      <c r="E1113" s="19">
        <v>2022</v>
      </c>
    </row>
    <row r="1114" spans="1:5" ht="15.75" thickBot="1" x14ac:dyDescent="0.3">
      <c r="A1114" s="175"/>
      <c r="B1114" s="20" t="s">
        <v>5</v>
      </c>
      <c r="C1114" s="20" t="s">
        <v>6</v>
      </c>
      <c r="D1114" s="20" t="s">
        <v>6</v>
      </c>
      <c r="E1114" s="20" t="s">
        <v>6</v>
      </c>
    </row>
    <row r="1115" spans="1:5" ht="15.75" thickBot="1" x14ac:dyDescent="0.3">
      <c r="A1115" s="4" t="s">
        <v>8</v>
      </c>
      <c r="B1115" s="118"/>
      <c r="C1115" s="6"/>
      <c r="D1115" s="6">
        <v>1</v>
      </c>
      <c r="E1115" s="6">
        <v>6</v>
      </c>
    </row>
    <row r="1116" spans="1:5" ht="15.75" thickBot="1" x14ac:dyDescent="0.3">
      <c r="A1116" s="4" t="s">
        <v>15</v>
      </c>
      <c r="B1116" s="6"/>
      <c r="C1116" s="6"/>
      <c r="D1116" s="6">
        <f>D1134</f>
        <v>75000</v>
      </c>
      <c r="E1116" s="6">
        <f>E1134</f>
        <v>540000</v>
      </c>
    </row>
    <row r="1117" spans="1:5" ht="15.75" thickBot="1" x14ac:dyDescent="0.3">
      <c r="A1117" s="4" t="s">
        <v>23</v>
      </c>
      <c r="B1117" s="6" t="e">
        <f>B1116/B1115</f>
        <v>#DIV/0!</v>
      </c>
      <c r="C1117" s="6" t="e">
        <f t="shared" ref="C1117:E1117" si="231">C1116/C1115</f>
        <v>#DIV/0!</v>
      </c>
      <c r="D1117" s="6">
        <f t="shared" si="231"/>
        <v>75000</v>
      </c>
      <c r="E1117" s="6">
        <f t="shared" si="231"/>
        <v>90000</v>
      </c>
    </row>
    <row r="1118" spans="1:5" ht="15.75" thickBot="1" x14ac:dyDescent="0.3">
      <c r="A1118" s="4" t="s">
        <v>16</v>
      </c>
      <c r="B1118" s="118" t="s">
        <v>22</v>
      </c>
      <c r="C1118" s="8" t="e">
        <f t="shared" ref="C1118:E1120" si="232">C1115/B1115-1</f>
        <v>#DIV/0!</v>
      </c>
      <c r="D1118" s="8" t="e">
        <f t="shared" si="232"/>
        <v>#DIV/0!</v>
      </c>
      <c r="E1118" s="8">
        <f t="shared" si="232"/>
        <v>5</v>
      </c>
    </row>
    <row r="1119" spans="1:5" ht="15.75" thickBot="1" x14ac:dyDescent="0.3">
      <c r="A1119" s="4" t="s">
        <v>17</v>
      </c>
      <c r="B1119" s="118" t="s">
        <v>22</v>
      </c>
      <c r="C1119" s="8" t="e">
        <f t="shared" si="232"/>
        <v>#DIV/0!</v>
      </c>
      <c r="D1119" s="8" t="e">
        <f t="shared" si="232"/>
        <v>#DIV/0!</v>
      </c>
      <c r="E1119" s="8">
        <f t="shared" si="232"/>
        <v>6.2</v>
      </c>
    </row>
    <row r="1120" spans="1:5" ht="15.75" thickBot="1" x14ac:dyDescent="0.3">
      <c r="A1120" s="4" t="s">
        <v>18</v>
      </c>
      <c r="B1120" s="118" t="s">
        <v>22</v>
      </c>
      <c r="C1120" s="8" t="e">
        <f t="shared" si="232"/>
        <v>#DIV/0!</v>
      </c>
      <c r="D1120" s="8" t="e">
        <f t="shared" si="232"/>
        <v>#DIV/0!</v>
      </c>
      <c r="E1120" s="8">
        <f t="shared" si="232"/>
        <v>0.19999999999999996</v>
      </c>
    </row>
    <row r="1121" spans="1:5" ht="15.75" customHeight="1" thickBot="1" x14ac:dyDescent="0.3">
      <c r="A1121" s="176" t="s">
        <v>40</v>
      </c>
      <c r="B1121" s="177"/>
      <c r="C1121" s="177"/>
      <c r="D1121" s="177"/>
      <c r="E1121" s="178"/>
    </row>
    <row r="1122" spans="1:5" x14ac:dyDescent="0.25">
      <c r="A1122" s="174"/>
      <c r="B1122" s="19">
        <v>2019</v>
      </c>
      <c r="C1122" s="19">
        <v>2020</v>
      </c>
      <c r="D1122" s="19">
        <v>2021</v>
      </c>
      <c r="E1122" s="19">
        <v>2021</v>
      </c>
    </row>
    <row r="1123" spans="1:5" ht="15.75" thickBot="1" x14ac:dyDescent="0.3">
      <c r="A1123" s="175"/>
      <c r="B1123" s="20" t="s">
        <v>5</v>
      </c>
      <c r="C1123" s="20" t="s">
        <v>6</v>
      </c>
      <c r="D1123" s="20" t="s">
        <v>6</v>
      </c>
      <c r="E1123" s="20" t="s">
        <v>6</v>
      </c>
    </row>
    <row r="1124" spans="1:5" ht="15.75" thickBot="1" x14ac:dyDescent="0.3">
      <c r="A1124" s="1" t="s">
        <v>49</v>
      </c>
      <c r="B1124" s="9">
        <f>B1125+B1126+B1127+B1128</f>
        <v>0</v>
      </c>
      <c r="C1124" s="9">
        <f t="shared" ref="C1124:E1124" si="233">C1125+C1126+C1127+C1128</f>
        <v>0</v>
      </c>
      <c r="D1124" s="9">
        <f t="shared" si="233"/>
        <v>0</v>
      </c>
      <c r="E1124" s="9">
        <f t="shared" si="233"/>
        <v>0</v>
      </c>
    </row>
    <row r="1125" spans="1:5" ht="15.75" thickBot="1" x14ac:dyDescent="0.3">
      <c r="A1125" s="11" t="s">
        <v>60</v>
      </c>
      <c r="B1125" s="9"/>
      <c r="C1125" s="9"/>
      <c r="D1125" s="9"/>
      <c r="E1125" s="9"/>
    </row>
    <row r="1126" spans="1:5" ht="15.75" thickBot="1" x14ac:dyDescent="0.3">
      <c r="A1126" s="11" t="s">
        <v>66</v>
      </c>
      <c r="B1126" s="9"/>
      <c r="C1126" s="9"/>
      <c r="D1126" s="9"/>
      <c r="E1126" s="9"/>
    </row>
    <row r="1127" spans="1:5" ht="15.75" thickBot="1" x14ac:dyDescent="0.3">
      <c r="A1127" s="11" t="s">
        <v>67</v>
      </c>
      <c r="B1127" s="9"/>
      <c r="C1127" s="9"/>
      <c r="D1127" s="9"/>
      <c r="E1127" s="9"/>
    </row>
    <row r="1128" spans="1:5" ht="15.75" thickBot="1" x14ac:dyDescent="0.3">
      <c r="A1128" s="11" t="s">
        <v>68</v>
      </c>
      <c r="B1128" s="9"/>
      <c r="C1128" s="9"/>
      <c r="D1128" s="9"/>
      <c r="E1128" s="9"/>
    </row>
    <row r="1129" spans="1:5" ht="15.75" thickBot="1" x14ac:dyDescent="0.3">
      <c r="A1129" s="1" t="s">
        <v>50</v>
      </c>
      <c r="B1129" s="12">
        <f>B1130+B1131+B1132+B1133</f>
        <v>0</v>
      </c>
      <c r="C1129" s="12">
        <f t="shared" ref="C1129:E1129" si="234">C1130+C1131+C1132+C1133</f>
        <v>0</v>
      </c>
      <c r="D1129" s="12">
        <f t="shared" si="234"/>
        <v>75000</v>
      </c>
      <c r="E1129" s="12">
        <f t="shared" si="234"/>
        <v>540000</v>
      </c>
    </row>
    <row r="1130" spans="1:5" ht="15.75" thickBot="1" x14ac:dyDescent="0.3">
      <c r="A1130" s="11" t="s">
        <v>60</v>
      </c>
      <c r="B1130" s="12"/>
      <c r="C1130" s="12"/>
      <c r="D1130" s="12"/>
      <c r="E1130" s="12"/>
    </row>
    <row r="1131" spans="1:5" ht="15.75" thickBot="1" x14ac:dyDescent="0.3">
      <c r="A1131" s="11" t="s">
        <v>66</v>
      </c>
      <c r="B1131" s="6"/>
      <c r="C1131" s="6"/>
      <c r="D1131" s="6">
        <v>75000</v>
      </c>
      <c r="E1131" s="12">
        <v>540000</v>
      </c>
    </row>
    <row r="1132" spans="1:5" ht="15.75" thickBot="1" x14ac:dyDescent="0.3">
      <c r="A1132" s="11" t="s">
        <v>67</v>
      </c>
      <c r="B1132" s="6"/>
      <c r="C1132" s="6"/>
      <c r="D1132" s="12"/>
      <c r="E1132" s="12"/>
    </row>
    <row r="1133" spans="1:5" ht="15.75" thickBot="1" x14ac:dyDescent="0.3">
      <c r="A1133" s="11" t="s">
        <v>68</v>
      </c>
      <c r="B1133" s="6"/>
      <c r="C1133" s="6"/>
      <c r="D1133" s="6"/>
      <c r="E1133" s="12"/>
    </row>
    <row r="1134" spans="1:5" ht="15.75" thickBot="1" x14ac:dyDescent="0.3">
      <c r="A1134" s="22" t="s">
        <v>37</v>
      </c>
      <c r="B1134" s="12">
        <f>B1124+B1129</f>
        <v>0</v>
      </c>
      <c r="C1134" s="12">
        <f t="shared" ref="C1134:E1134" si="235">C1124+C1129</f>
        <v>0</v>
      </c>
      <c r="D1134" s="12">
        <f t="shared" si="235"/>
        <v>75000</v>
      </c>
      <c r="E1134" s="12">
        <f t="shared" si="235"/>
        <v>540000</v>
      </c>
    </row>
    <row r="1135" spans="1:5" ht="15.75" thickBot="1" x14ac:dyDescent="0.3">
      <c r="A1135" s="80" t="s">
        <v>54</v>
      </c>
      <c r="B1135" s="222" t="s">
        <v>343</v>
      </c>
      <c r="C1135" s="223"/>
      <c r="D1135" s="223"/>
      <c r="E1135" s="224"/>
    </row>
    <row r="1136" spans="1:5" ht="57" thickBot="1" x14ac:dyDescent="0.3">
      <c r="A1136" s="21" t="s">
        <v>28</v>
      </c>
      <c r="B1136" s="82" t="s">
        <v>345</v>
      </c>
      <c r="C1136" s="58" t="s">
        <v>65</v>
      </c>
      <c r="D1136" s="59" t="s">
        <v>445</v>
      </c>
      <c r="E1136" s="60"/>
    </row>
    <row r="1137" spans="1:5" ht="23.25" customHeight="1" thickBot="1" x14ac:dyDescent="0.3">
      <c r="A1137" s="4" t="s">
        <v>9</v>
      </c>
      <c r="B1137" s="168" t="s">
        <v>346</v>
      </c>
      <c r="C1137" s="169"/>
      <c r="D1137" s="169"/>
      <c r="E1137" s="170"/>
    </row>
    <row r="1138" spans="1:5" ht="15.75" thickBot="1" x14ac:dyDescent="0.3">
      <c r="A1138" s="4" t="s">
        <v>14</v>
      </c>
      <c r="B1138" s="171" t="s">
        <v>347</v>
      </c>
      <c r="C1138" s="172"/>
      <c r="D1138" s="172"/>
      <c r="E1138" s="173"/>
    </row>
    <row r="1139" spans="1:5" x14ac:dyDescent="0.25">
      <c r="A1139" s="174"/>
      <c r="B1139" s="19">
        <v>2019</v>
      </c>
      <c r="C1139" s="19">
        <v>2020</v>
      </c>
      <c r="D1139" s="19">
        <v>2021</v>
      </c>
      <c r="E1139" s="19">
        <v>2022</v>
      </c>
    </row>
    <row r="1140" spans="1:5" ht="15.75" thickBot="1" x14ac:dyDescent="0.3">
      <c r="A1140" s="175"/>
      <c r="B1140" s="20" t="s">
        <v>5</v>
      </c>
      <c r="C1140" s="20" t="s">
        <v>6</v>
      </c>
      <c r="D1140" s="20" t="s">
        <v>6</v>
      </c>
      <c r="E1140" s="20" t="s">
        <v>6</v>
      </c>
    </row>
    <row r="1141" spans="1:5" ht="15.75" thickBot="1" x14ac:dyDescent="0.3">
      <c r="A1141" s="4" t="s">
        <v>8</v>
      </c>
      <c r="B1141" s="118"/>
      <c r="C1141" s="6">
        <v>1</v>
      </c>
      <c r="D1141" s="6">
        <v>3</v>
      </c>
      <c r="E1141" s="6"/>
    </row>
    <row r="1142" spans="1:5" ht="15.75" thickBot="1" x14ac:dyDescent="0.3">
      <c r="A1142" s="4" t="s">
        <v>15</v>
      </c>
      <c r="B1142" s="6"/>
      <c r="C1142" s="6">
        <f>C1160</f>
        <v>3300</v>
      </c>
      <c r="D1142" s="6">
        <f>D1160</f>
        <v>10000</v>
      </c>
      <c r="E1142" s="6">
        <f>E1160</f>
        <v>0</v>
      </c>
    </row>
    <row r="1143" spans="1:5" ht="15.75" thickBot="1" x14ac:dyDescent="0.3">
      <c r="A1143" s="4" t="s">
        <v>23</v>
      </c>
      <c r="B1143" s="6" t="e">
        <f>B1142/B1141</f>
        <v>#DIV/0!</v>
      </c>
      <c r="C1143" s="6">
        <f t="shared" ref="C1143:E1143" si="236">C1142/C1141</f>
        <v>3300</v>
      </c>
      <c r="D1143" s="6">
        <f t="shared" si="236"/>
        <v>3333.3333333333335</v>
      </c>
      <c r="E1143" s="6" t="e">
        <f t="shared" si="236"/>
        <v>#DIV/0!</v>
      </c>
    </row>
    <row r="1144" spans="1:5" ht="15.75" thickBot="1" x14ac:dyDescent="0.3">
      <c r="A1144" s="4" t="s">
        <v>16</v>
      </c>
      <c r="B1144" s="118" t="s">
        <v>22</v>
      </c>
      <c r="C1144" s="8" t="e">
        <f t="shared" ref="C1144:E1146" si="237">C1141/B1141-1</f>
        <v>#DIV/0!</v>
      </c>
      <c r="D1144" s="8">
        <f t="shared" si="237"/>
        <v>2</v>
      </c>
      <c r="E1144" s="8">
        <f t="shared" si="237"/>
        <v>-1</v>
      </c>
    </row>
    <row r="1145" spans="1:5" ht="15.75" thickBot="1" x14ac:dyDescent="0.3">
      <c r="A1145" s="4" t="s">
        <v>17</v>
      </c>
      <c r="B1145" s="118" t="s">
        <v>22</v>
      </c>
      <c r="C1145" s="8" t="e">
        <f t="shared" si="237"/>
        <v>#DIV/0!</v>
      </c>
      <c r="D1145" s="8">
        <f t="shared" si="237"/>
        <v>2.0303030303030303</v>
      </c>
      <c r="E1145" s="8">
        <f t="shared" si="237"/>
        <v>-1</v>
      </c>
    </row>
    <row r="1146" spans="1:5" ht="15.75" thickBot="1" x14ac:dyDescent="0.3">
      <c r="A1146" s="4" t="s">
        <v>18</v>
      </c>
      <c r="B1146" s="118" t="s">
        <v>22</v>
      </c>
      <c r="C1146" s="8" t="e">
        <f t="shared" si="237"/>
        <v>#DIV/0!</v>
      </c>
      <c r="D1146" s="8">
        <f t="shared" si="237"/>
        <v>1.0101010101010166E-2</v>
      </c>
      <c r="E1146" s="8" t="e">
        <f t="shared" si="237"/>
        <v>#DIV/0!</v>
      </c>
    </row>
    <row r="1147" spans="1:5" ht="15.75" customHeight="1" thickBot="1" x14ac:dyDescent="0.3">
      <c r="A1147" s="176" t="s">
        <v>40</v>
      </c>
      <c r="B1147" s="177"/>
      <c r="C1147" s="177"/>
      <c r="D1147" s="177"/>
      <c r="E1147" s="178"/>
    </row>
    <row r="1148" spans="1:5" x14ac:dyDescent="0.25">
      <c r="A1148" s="174"/>
      <c r="B1148" s="19">
        <v>2019</v>
      </c>
      <c r="C1148" s="19">
        <v>2020</v>
      </c>
      <c r="D1148" s="19">
        <v>2021</v>
      </c>
      <c r="E1148" s="19">
        <v>2021</v>
      </c>
    </row>
    <row r="1149" spans="1:5" ht="15.75" thickBot="1" x14ac:dyDescent="0.3">
      <c r="A1149" s="175"/>
      <c r="B1149" s="20" t="s">
        <v>5</v>
      </c>
      <c r="C1149" s="20" t="s">
        <v>6</v>
      </c>
      <c r="D1149" s="20" t="s">
        <v>6</v>
      </c>
      <c r="E1149" s="20" t="s">
        <v>6</v>
      </c>
    </row>
    <row r="1150" spans="1:5" ht="15.75" thickBot="1" x14ac:dyDescent="0.3">
      <c r="A1150" s="1" t="s">
        <v>49</v>
      </c>
      <c r="B1150" s="9">
        <f>B1151+B1152+B1153+B1154</f>
        <v>0</v>
      </c>
      <c r="C1150" s="9">
        <f t="shared" ref="C1150:E1150" si="238">C1151+C1152+C1153+C1154</f>
        <v>0</v>
      </c>
      <c r="D1150" s="9">
        <f t="shared" si="238"/>
        <v>0</v>
      </c>
      <c r="E1150" s="9">
        <f t="shared" si="238"/>
        <v>0</v>
      </c>
    </row>
    <row r="1151" spans="1:5" ht="15.75" thickBot="1" x14ac:dyDescent="0.3">
      <c r="A1151" s="11" t="s">
        <v>60</v>
      </c>
      <c r="B1151" s="9"/>
      <c r="C1151" s="9"/>
      <c r="D1151" s="9"/>
      <c r="E1151" s="9"/>
    </row>
    <row r="1152" spans="1:5" ht="15.75" thickBot="1" x14ac:dyDescent="0.3">
      <c r="A1152" s="11" t="s">
        <v>66</v>
      </c>
      <c r="B1152" s="9"/>
      <c r="C1152" s="9"/>
      <c r="D1152" s="9"/>
      <c r="E1152" s="9"/>
    </row>
    <row r="1153" spans="1:5" ht="15.75" thickBot="1" x14ac:dyDescent="0.3">
      <c r="A1153" s="11" t="s">
        <v>67</v>
      </c>
      <c r="B1153" s="9"/>
      <c r="C1153" s="9"/>
      <c r="D1153" s="9"/>
      <c r="E1153" s="9"/>
    </row>
    <row r="1154" spans="1:5" ht="15.75" thickBot="1" x14ac:dyDescent="0.3">
      <c r="A1154" s="11" t="s">
        <v>68</v>
      </c>
      <c r="B1154" s="9"/>
      <c r="C1154" s="9"/>
      <c r="D1154" s="9"/>
      <c r="E1154" s="9"/>
    </row>
    <row r="1155" spans="1:5" ht="15.75" thickBot="1" x14ac:dyDescent="0.3">
      <c r="A1155" s="1" t="s">
        <v>50</v>
      </c>
      <c r="B1155" s="12">
        <f>B1156+B1157+B1158+B1159</f>
        <v>0</v>
      </c>
      <c r="C1155" s="12">
        <f t="shared" ref="C1155:E1155" si="239">C1156+C1157+C1158+C1159</f>
        <v>3300</v>
      </c>
      <c r="D1155" s="12">
        <f t="shared" si="239"/>
        <v>10000</v>
      </c>
      <c r="E1155" s="12">
        <f t="shared" si="239"/>
        <v>0</v>
      </c>
    </row>
    <row r="1156" spans="1:5" ht="15.75" thickBot="1" x14ac:dyDescent="0.3">
      <c r="A1156" s="11" t="s">
        <v>60</v>
      </c>
      <c r="B1156" s="12"/>
      <c r="C1156" s="12"/>
      <c r="D1156" s="12"/>
      <c r="E1156" s="12"/>
    </row>
    <row r="1157" spans="1:5" ht="15.75" thickBot="1" x14ac:dyDescent="0.3">
      <c r="A1157" s="11" t="s">
        <v>66</v>
      </c>
      <c r="B1157" s="6"/>
      <c r="C1157" s="51">
        <v>2000</v>
      </c>
      <c r="D1157" s="6">
        <v>10000</v>
      </c>
      <c r="E1157" s="12"/>
    </row>
    <row r="1158" spans="1:5" ht="15.75" thickBot="1" x14ac:dyDescent="0.3">
      <c r="A1158" s="11" t="s">
        <v>67</v>
      </c>
      <c r="B1158" s="6"/>
      <c r="C1158" s="6">
        <v>1000</v>
      </c>
      <c r="D1158" s="12"/>
      <c r="E1158" s="12"/>
    </row>
    <row r="1159" spans="1:5" ht="15.75" thickBot="1" x14ac:dyDescent="0.3">
      <c r="A1159" s="11" t="s">
        <v>68</v>
      </c>
      <c r="B1159" s="6"/>
      <c r="C1159" s="6">
        <v>300</v>
      </c>
      <c r="D1159" s="6"/>
      <c r="E1159" s="12"/>
    </row>
    <row r="1160" spans="1:5" ht="15.75" thickBot="1" x14ac:dyDescent="0.3">
      <c r="A1160" s="22" t="s">
        <v>37</v>
      </c>
      <c r="B1160" s="12">
        <f>B1150+B1155</f>
        <v>0</v>
      </c>
      <c r="C1160" s="12">
        <f t="shared" ref="C1160:E1160" si="240">C1150+C1155</f>
        <v>3300</v>
      </c>
      <c r="D1160" s="12">
        <f t="shared" si="240"/>
        <v>10000</v>
      </c>
      <c r="E1160" s="12">
        <f t="shared" si="240"/>
        <v>0</v>
      </c>
    </row>
    <row r="1161" spans="1:5" ht="15.75" thickBot="1" x14ac:dyDescent="0.3">
      <c r="A1161" s="80" t="s">
        <v>54</v>
      </c>
      <c r="B1161" s="222" t="s">
        <v>344</v>
      </c>
      <c r="C1161" s="223"/>
      <c r="D1161" s="223"/>
      <c r="E1161" s="224"/>
    </row>
    <row r="1162" spans="1:5" ht="45.75" thickBot="1" x14ac:dyDescent="0.3">
      <c r="A1162" s="21" t="s">
        <v>28</v>
      </c>
      <c r="B1162" s="82" t="s">
        <v>348</v>
      </c>
      <c r="C1162" s="58" t="s">
        <v>65</v>
      </c>
      <c r="D1162" s="59" t="s">
        <v>451</v>
      </c>
      <c r="E1162" s="60"/>
    </row>
    <row r="1163" spans="1:5" ht="23.25" customHeight="1" thickBot="1" x14ac:dyDescent="0.3">
      <c r="A1163" s="4" t="s">
        <v>9</v>
      </c>
      <c r="B1163" s="168" t="s">
        <v>348</v>
      </c>
      <c r="C1163" s="169"/>
      <c r="D1163" s="169"/>
      <c r="E1163" s="170"/>
    </row>
    <row r="1164" spans="1:5" ht="15.75" thickBot="1" x14ac:dyDescent="0.3">
      <c r="A1164" s="4" t="s">
        <v>14</v>
      </c>
      <c r="B1164" s="171" t="s">
        <v>349</v>
      </c>
      <c r="C1164" s="172"/>
      <c r="D1164" s="172"/>
      <c r="E1164" s="173"/>
    </row>
    <row r="1165" spans="1:5" x14ac:dyDescent="0.25">
      <c r="A1165" s="174"/>
      <c r="B1165" s="19">
        <v>2019</v>
      </c>
      <c r="C1165" s="19">
        <v>2020</v>
      </c>
      <c r="D1165" s="19">
        <v>2021</v>
      </c>
      <c r="E1165" s="19">
        <v>2022</v>
      </c>
    </row>
    <row r="1166" spans="1:5" ht="15.75" thickBot="1" x14ac:dyDescent="0.3">
      <c r="A1166" s="175"/>
      <c r="B1166" s="20" t="s">
        <v>5</v>
      </c>
      <c r="C1166" s="20" t="s">
        <v>6</v>
      </c>
      <c r="D1166" s="20" t="s">
        <v>6</v>
      </c>
      <c r="E1166" s="20" t="s">
        <v>6</v>
      </c>
    </row>
    <row r="1167" spans="1:5" ht="15.75" thickBot="1" x14ac:dyDescent="0.3">
      <c r="A1167" s="4" t="s">
        <v>8</v>
      </c>
      <c r="B1167" s="118"/>
      <c r="C1167" s="6">
        <v>2</v>
      </c>
      <c r="D1167" s="6"/>
      <c r="E1167" s="6"/>
    </row>
    <row r="1168" spans="1:5" ht="15.75" thickBot="1" x14ac:dyDescent="0.3">
      <c r="A1168" s="4" t="s">
        <v>15</v>
      </c>
      <c r="B1168" s="6"/>
      <c r="C1168" s="6">
        <f>C1186</f>
        <v>2696</v>
      </c>
      <c r="D1168" s="6">
        <f>D1186</f>
        <v>0</v>
      </c>
      <c r="E1168" s="6">
        <f>E1186</f>
        <v>0</v>
      </c>
    </row>
    <row r="1169" spans="1:5" ht="15.75" thickBot="1" x14ac:dyDescent="0.3">
      <c r="A1169" s="4" t="s">
        <v>23</v>
      </c>
      <c r="B1169" s="6" t="e">
        <f>B1168/B1167</f>
        <v>#DIV/0!</v>
      </c>
      <c r="C1169" s="6">
        <f t="shared" ref="C1169:E1169" si="241">C1168/C1167</f>
        <v>1348</v>
      </c>
      <c r="D1169" s="6" t="e">
        <f t="shared" si="241"/>
        <v>#DIV/0!</v>
      </c>
      <c r="E1169" s="6" t="e">
        <f t="shared" si="241"/>
        <v>#DIV/0!</v>
      </c>
    </row>
    <row r="1170" spans="1:5" ht="15.75" thickBot="1" x14ac:dyDescent="0.3">
      <c r="A1170" s="4" t="s">
        <v>16</v>
      </c>
      <c r="B1170" s="118" t="s">
        <v>22</v>
      </c>
      <c r="C1170" s="8" t="e">
        <f t="shared" ref="C1170:E1172" si="242">C1167/B1167-1</f>
        <v>#DIV/0!</v>
      </c>
      <c r="D1170" s="8">
        <f t="shared" si="242"/>
        <v>-1</v>
      </c>
      <c r="E1170" s="8" t="e">
        <f t="shared" si="242"/>
        <v>#DIV/0!</v>
      </c>
    </row>
    <row r="1171" spans="1:5" ht="15.75" thickBot="1" x14ac:dyDescent="0.3">
      <c r="A1171" s="4" t="s">
        <v>17</v>
      </c>
      <c r="B1171" s="118" t="s">
        <v>22</v>
      </c>
      <c r="C1171" s="8" t="e">
        <f t="shared" si="242"/>
        <v>#DIV/0!</v>
      </c>
      <c r="D1171" s="8">
        <f t="shared" si="242"/>
        <v>-1</v>
      </c>
      <c r="E1171" s="8" t="e">
        <f t="shared" si="242"/>
        <v>#DIV/0!</v>
      </c>
    </row>
    <row r="1172" spans="1:5" ht="15.75" thickBot="1" x14ac:dyDescent="0.3">
      <c r="A1172" s="4" t="s">
        <v>18</v>
      </c>
      <c r="B1172" s="118" t="s">
        <v>22</v>
      </c>
      <c r="C1172" s="8" t="e">
        <f t="shared" si="242"/>
        <v>#DIV/0!</v>
      </c>
      <c r="D1172" s="8" t="e">
        <f t="shared" si="242"/>
        <v>#DIV/0!</v>
      </c>
      <c r="E1172" s="8" t="e">
        <f t="shared" si="242"/>
        <v>#DIV/0!</v>
      </c>
    </row>
    <row r="1173" spans="1:5" ht="15.75" customHeight="1" thickBot="1" x14ac:dyDescent="0.3">
      <c r="A1173" s="176" t="s">
        <v>40</v>
      </c>
      <c r="B1173" s="177"/>
      <c r="C1173" s="177"/>
      <c r="D1173" s="177"/>
      <c r="E1173" s="178"/>
    </row>
    <row r="1174" spans="1:5" x14ac:dyDescent="0.25">
      <c r="A1174" s="174"/>
      <c r="B1174" s="19">
        <v>2019</v>
      </c>
      <c r="C1174" s="19">
        <v>2020</v>
      </c>
      <c r="D1174" s="19">
        <v>2021</v>
      </c>
      <c r="E1174" s="19">
        <v>2021</v>
      </c>
    </row>
    <row r="1175" spans="1:5" ht="15.75" thickBot="1" x14ac:dyDescent="0.3">
      <c r="A1175" s="175"/>
      <c r="B1175" s="20" t="s">
        <v>5</v>
      </c>
      <c r="C1175" s="20" t="s">
        <v>6</v>
      </c>
      <c r="D1175" s="20" t="s">
        <v>6</v>
      </c>
      <c r="E1175" s="20" t="s">
        <v>6</v>
      </c>
    </row>
    <row r="1176" spans="1:5" ht="15.75" thickBot="1" x14ac:dyDescent="0.3">
      <c r="A1176" s="1" t="s">
        <v>49</v>
      </c>
      <c r="B1176" s="9">
        <f>B1177+B1178+B1179+B1180</f>
        <v>0</v>
      </c>
      <c r="C1176" s="9">
        <f t="shared" ref="C1176:E1176" si="243">C1177+C1178+C1179+C1180</f>
        <v>0</v>
      </c>
      <c r="D1176" s="9">
        <f t="shared" si="243"/>
        <v>0</v>
      </c>
      <c r="E1176" s="9">
        <f t="shared" si="243"/>
        <v>0</v>
      </c>
    </row>
    <row r="1177" spans="1:5" ht="15.75" thickBot="1" x14ac:dyDescent="0.3">
      <c r="A1177" s="11" t="s">
        <v>60</v>
      </c>
      <c r="B1177" s="9"/>
      <c r="C1177" s="9"/>
      <c r="D1177" s="9"/>
      <c r="E1177" s="9"/>
    </row>
    <row r="1178" spans="1:5" ht="15.75" thickBot="1" x14ac:dyDescent="0.3">
      <c r="A1178" s="11" t="s">
        <v>66</v>
      </c>
      <c r="B1178" s="9"/>
      <c r="C1178" s="9"/>
      <c r="D1178" s="9"/>
      <c r="E1178" s="9"/>
    </row>
    <row r="1179" spans="1:5" ht="15.75" thickBot="1" x14ac:dyDescent="0.3">
      <c r="A1179" s="11" t="s">
        <v>67</v>
      </c>
      <c r="B1179" s="9"/>
      <c r="C1179" s="9"/>
      <c r="D1179" s="9"/>
      <c r="E1179" s="9"/>
    </row>
    <row r="1180" spans="1:5" ht="15.75" thickBot="1" x14ac:dyDescent="0.3">
      <c r="A1180" s="11" t="s">
        <v>68</v>
      </c>
      <c r="B1180" s="9"/>
      <c r="C1180" s="9"/>
      <c r="D1180" s="9"/>
      <c r="E1180" s="9"/>
    </row>
    <row r="1181" spans="1:5" ht="15.75" thickBot="1" x14ac:dyDescent="0.3">
      <c r="A1181" s="1" t="s">
        <v>50</v>
      </c>
      <c r="B1181" s="12">
        <f>B1182+B1183+B1184+B1185</f>
        <v>0</v>
      </c>
      <c r="C1181" s="12">
        <f t="shared" ref="C1181:E1181" si="244">C1182+C1183+C1184+C1185</f>
        <v>2696</v>
      </c>
      <c r="D1181" s="12">
        <f t="shared" si="244"/>
        <v>0</v>
      </c>
      <c r="E1181" s="12">
        <f t="shared" si="244"/>
        <v>0</v>
      </c>
    </row>
    <row r="1182" spans="1:5" ht="15.75" thickBot="1" x14ac:dyDescent="0.3">
      <c r="A1182" s="11" t="s">
        <v>60</v>
      </c>
      <c r="B1182" s="12"/>
      <c r="C1182" s="12"/>
      <c r="D1182" s="12"/>
      <c r="E1182" s="12"/>
    </row>
    <row r="1183" spans="1:5" ht="15.75" thickBot="1" x14ac:dyDescent="0.3">
      <c r="A1183" s="11" t="s">
        <v>66</v>
      </c>
      <c r="B1183" s="6"/>
      <c r="C1183" s="6">
        <v>2696</v>
      </c>
      <c r="D1183" s="6"/>
      <c r="E1183" s="12"/>
    </row>
    <row r="1184" spans="1:5" ht="15.75" thickBot="1" x14ac:dyDescent="0.3">
      <c r="A1184" s="11" t="s">
        <v>67</v>
      </c>
      <c r="B1184" s="6"/>
      <c r="C1184" s="6"/>
      <c r="D1184" s="12"/>
      <c r="E1184" s="12"/>
    </row>
    <row r="1185" spans="1:8" ht="15.75" thickBot="1" x14ac:dyDescent="0.3">
      <c r="A1185" s="11" t="s">
        <v>68</v>
      </c>
      <c r="B1185" s="6"/>
      <c r="C1185" s="6"/>
      <c r="D1185" s="6"/>
      <c r="E1185" s="12"/>
    </row>
    <row r="1186" spans="1:8" ht="15.75" thickBot="1" x14ac:dyDescent="0.3">
      <c r="A1186" s="22" t="s">
        <v>37</v>
      </c>
      <c r="B1186" s="12">
        <f>B1176+B1181</f>
        <v>0</v>
      </c>
      <c r="C1186" s="12">
        <f t="shared" ref="C1186:E1186" si="245">C1176+C1181</f>
        <v>2696</v>
      </c>
      <c r="D1186" s="12">
        <f t="shared" si="245"/>
        <v>0</v>
      </c>
      <c r="E1186" s="12">
        <f t="shared" si="245"/>
        <v>0</v>
      </c>
    </row>
    <row r="1187" spans="1:8" ht="15.75" thickBot="1" x14ac:dyDescent="0.3">
      <c r="A1187" s="27"/>
      <c r="B1187" s="28"/>
      <c r="C1187" s="28"/>
      <c r="D1187" s="28"/>
      <c r="E1187" s="28"/>
    </row>
    <row r="1188" spans="1:8" ht="24.75" thickBot="1" x14ac:dyDescent="0.3">
      <c r="A1188" s="14" t="s">
        <v>55</v>
      </c>
      <c r="B1188" s="15">
        <f>B36+B73+B110+B147+B188+B214+B240+B269+B294+B320+B345+B371+B396+B421+B447+B473+B498+B523+B549+B575+B600+B626+B652+B678+B703+B729+B755+B780+B805+B831+B856+B882+B908+B934+B960+B986+B1012+B1038+B1064+B1090+B1116+B1142+B1168</f>
        <v>754470</v>
      </c>
      <c r="C1188" s="15">
        <f t="shared" ref="C1188:E1188" si="246">C36+C73+C110+C147+C188+C214+C240+C269+C294+C320+C345+C371+C396+C421+C447+C473+C498+C523+C549+C575+C600+C626+C652+C678+C703+C729+C755+C780+C805+C831+C856+C882+C908+C934+C960+C986+C1012+C1038+C1064+C1090+C1116+C1142+C1168</f>
        <v>967088</v>
      </c>
      <c r="D1188" s="15">
        <f t="shared" si="246"/>
        <v>1288000</v>
      </c>
      <c r="E1188" s="15">
        <f t="shared" si="246"/>
        <v>1296000</v>
      </c>
    </row>
    <row r="1189" spans="1:8" ht="24.75" thickBot="1" x14ac:dyDescent="0.3">
      <c r="A1189" s="14" t="s">
        <v>56</v>
      </c>
      <c r="B1189" s="15">
        <f>B1186+B1160+B1134+B1108+B1082+B1056+B1030+B1004+B978+B952+B926+B900+B874+B849+B823+B798+B773+B747+B721+B696+B670+B644+B618+B593+B567+B541+B516+B491+B439+B414+B389+B363+B338+B312+B287+B258+B232+B206+B176+B139+B102+B65</f>
        <v>744470</v>
      </c>
      <c r="C1189" s="15">
        <f t="shared" ref="C1189:E1189" si="247">C1186+C1160+C1134+C1108+C1082+C1056+C1030+C1004+C978+C952+C926+C900+C874+C849+C823+C798+C773+C747+C721+C696+C670+C644+C618+C593+C567+C541+C516+C491+C439+C414+C389+C363+C338+C312+C287+C258+C232+C206+C176+C139+C102+C65</f>
        <v>967088</v>
      </c>
      <c r="D1189" s="15">
        <f t="shared" si="247"/>
        <v>1288000</v>
      </c>
      <c r="E1189" s="15">
        <f t="shared" si="247"/>
        <v>1296000</v>
      </c>
    </row>
    <row r="1190" spans="1:8" ht="15.75" thickBot="1" x14ac:dyDescent="0.3">
      <c r="A1190" s="1" t="s">
        <v>0</v>
      </c>
      <c r="B1190" s="23">
        <f>B1191+B1192</f>
        <v>306600</v>
      </c>
      <c r="C1190" s="133">
        <f>C1191</f>
        <v>365000</v>
      </c>
      <c r="D1190" s="23">
        <f>D1191+D1192</f>
        <v>365000</v>
      </c>
      <c r="E1190" s="23">
        <f>E1191+E1192</f>
        <v>365000</v>
      </c>
    </row>
    <row r="1191" spans="1:8" ht="15.75" thickBot="1" x14ac:dyDescent="0.3">
      <c r="A1191" s="11" t="s">
        <v>60</v>
      </c>
      <c r="B1191" s="12">
        <f>B45+B82+B119+B156</f>
        <v>306600</v>
      </c>
      <c r="C1191" s="12">
        <f t="shared" ref="C1191:E1191" si="248">C45+C82+C119+C156</f>
        <v>365000</v>
      </c>
      <c r="D1191" s="12">
        <f t="shared" si="248"/>
        <v>365000</v>
      </c>
      <c r="E1191" s="12">
        <f t="shared" si="248"/>
        <v>365000</v>
      </c>
      <c r="G1191" s="10"/>
      <c r="H1191" s="10"/>
    </row>
    <row r="1192" spans="1:8" ht="15.75" thickBot="1" x14ac:dyDescent="0.3">
      <c r="A1192" s="11" t="s">
        <v>78</v>
      </c>
      <c r="B1192" s="12">
        <v>0</v>
      </c>
      <c r="C1192" s="52">
        <v>0</v>
      </c>
      <c r="D1192" s="12">
        <f>D665+D738+D775</f>
        <v>0</v>
      </c>
      <c r="E1192" s="12">
        <f>E665+E738+E775</f>
        <v>0</v>
      </c>
    </row>
    <row r="1193" spans="1:8" ht="15.75" thickBot="1" x14ac:dyDescent="0.3">
      <c r="A1193" s="1" t="s">
        <v>32</v>
      </c>
      <c r="B1193" s="23">
        <f>B1194+B1195</f>
        <v>53700</v>
      </c>
      <c r="C1193" s="133">
        <f>C47+C85+C121+C158</f>
        <v>61500</v>
      </c>
      <c r="D1193" s="23">
        <f>D1194+D1195</f>
        <v>61500</v>
      </c>
      <c r="E1193" s="23">
        <f>E1194+E1195</f>
        <v>61500</v>
      </c>
    </row>
    <row r="1194" spans="1:8" ht="15.75" thickBot="1" x14ac:dyDescent="0.3">
      <c r="A1194" s="11" t="s">
        <v>60</v>
      </c>
      <c r="B1194" s="9">
        <f>B48+B85+B122+B159</f>
        <v>53700</v>
      </c>
      <c r="C1194" s="53">
        <f>C48+C85+C122+C159</f>
        <v>61500</v>
      </c>
      <c r="D1194" s="9">
        <f>D48+D85+D122+D159</f>
        <v>61500</v>
      </c>
      <c r="E1194" s="9">
        <f>E48+E85+E122+E159</f>
        <v>61500</v>
      </c>
    </row>
    <row r="1195" spans="1:8" ht="15.75" thickBot="1" x14ac:dyDescent="0.3">
      <c r="A1195" s="11" t="s">
        <v>78</v>
      </c>
      <c r="B1195" s="12">
        <v>0</v>
      </c>
      <c r="C1195" s="52">
        <v>0</v>
      </c>
      <c r="D1195" s="12">
        <v>0</v>
      </c>
      <c r="E1195" s="12">
        <f>E668+E741+E775</f>
        <v>0</v>
      </c>
    </row>
    <row r="1196" spans="1:8" ht="15.75" thickBot="1" x14ac:dyDescent="0.3">
      <c r="A1196" s="1" t="s">
        <v>1</v>
      </c>
      <c r="B1196" s="23">
        <f>B1197+B1198</f>
        <v>91000</v>
      </c>
      <c r="C1196" s="133">
        <f>C50+C87+C124+C161</f>
        <v>60500</v>
      </c>
      <c r="D1196" s="23">
        <f>D1197+D1198</f>
        <v>81500</v>
      </c>
      <c r="E1196" s="23">
        <f>E1197+E1198</f>
        <v>82500</v>
      </c>
    </row>
    <row r="1197" spans="1:8" ht="15.75" thickBot="1" x14ac:dyDescent="0.3">
      <c r="A1197" s="125" t="s">
        <v>60</v>
      </c>
      <c r="B1197" s="12">
        <f>B51+B88+B125+B162</f>
        <v>91000</v>
      </c>
      <c r="C1197" s="12">
        <f t="shared" ref="C1197:E1197" si="249">C51+C88+C125+C162</f>
        <v>60500</v>
      </c>
      <c r="D1197" s="12">
        <f t="shared" si="249"/>
        <v>81500</v>
      </c>
      <c r="E1197" s="12">
        <f t="shared" si="249"/>
        <v>82500</v>
      </c>
    </row>
    <row r="1198" spans="1:8" ht="15.75" thickBot="1" x14ac:dyDescent="0.3">
      <c r="A1198" s="126" t="s">
        <v>78</v>
      </c>
      <c r="B1198" s="12">
        <v>0</v>
      </c>
      <c r="C1198" s="52">
        <v>0</v>
      </c>
      <c r="D1198" s="12">
        <v>0</v>
      </c>
      <c r="E1198" s="12">
        <v>0</v>
      </c>
    </row>
    <row r="1199" spans="1:8" ht="15.75" thickBot="1" x14ac:dyDescent="0.3">
      <c r="A1199" s="127" t="s">
        <v>2</v>
      </c>
      <c r="B1199" s="23">
        <f>B1200+B1201</f>
        <v>0</v>
      </c>
      <c r="C1199" s="133"/>
      <c r="D1199" s="23">
        <f>D1200+D1201</f>
        <v>0</v>
      </c>
      <c r="E1199" s="23">
        <f>E1200+E1201</f>
        <v>0</v>
      </c>
    </row>
    <row r="1200" spans="1:8" ht="15.75" thickBot="1" x14ac:dyDescent="0.3">
      <c r="A1200" s="11" t="s">
        <v>60</v>
      </c>
      <c r="B1200" s="9">
        <v>0</v>
      </c>
      <c r="C1200" s="53">
        <v>0</v>
      </c>
      <c r="D1200" s="9">
        <v>0</v>
      </c>
      <c r="E1200" s="9">
        <v>0</v>
      </c>
    </row>
    <row r="1201" spans="1:5" ht="15.75" thickBot="1" x14ac:dyDescent="0.3">
      <c r="A1201" s="11" t="s">
        <v>78</v>
      </c>
      <c r="B1201" s="12">
        <v>0</v>
      </c>
      <c r="C1201" s="52">
        <v>0</v>
      </c>
      <c r="D1201" s="12">
        <v>0</v>
      </c>
      <c r="E1201" s="12">
        <v>0</v>
      </c>
    </row>
    <row r="1202" spans="1:5" ht="15.75" thickBot="1" x14ac:dyDescent="0.3">
      <c r="A1202" s="1" t="s">
        <v>24</v>
      </c>
      <c r="B1202" s="23">
        <f>B1203+B1204</f>
        <v>7000</v>
      </c>
      <c r="C1202" s="133">
        <f>C130</f>
        <v>7000</v>
      </c>
      <c r="D1202" s="23">
        <f>D1203+D1204</f>
        <v>7000</v>
      </c>
      <c r="E1202" s="23">
        <f>E1203+E1204</f>
        <v>7000</v>
      </c>
    </row>
    <row r="1203" spans="1:5" ht="15.75" thickBot="1" x14ac:dyDescent="0.3">
      <c r="A1203" s="11" t="s">
        <v>60</v>
      </c>
      <c r="B1203" s="9">
        <f>B131</f>
        <v>7000</v>
      </c>
      <c r="C1203" s="9">
        <f t="shared" ref="C1203:E1203" si="250">C131</f>
        <v>7000</v>
      </c>
      <c r="D1203" s="9">
        <f t="shared" si="250"/>
        <v>7000</v>
      </c>
      <c r="E1203" s="9">
        <f t="shared" si="250"/>
        <v>7000</v>
      </c>
    </row>
    <row r="1204" spans="1:5" ht="15.75" thickBot="1" x14ac:dyDescent="0.3">
      <c r="A1204" s="11" t="s">
        <v>78</v>
      </c>
      <c r="B1204" s="12">
        <v>0</v>
      </c>
      <c r="C1204" s="12">
        <v>0</v>
      </c>
      <c r="D1204" s="12">
        <v>0</v>
      </c>
      <c r="E1204" s="12">
        <v>0</v>
      </c>
    </row>
    <row r="1205" spans="1:5" ht="15.75" thickBot="1" x14ac:dyDescent="0.3">
      <c r="A1205" s="1" t="s">
        <v>25</v>
      </c>
      <c r="B1205" s="23">
        <f>B1206+B1207</f>
        <v>0</v>
      </c>
      <c r="C1205" s="23"/>
      <c r="D1205" s="23">
        <f>D1206+D1207</f>
        <v>0</v>
      </c>
      <c r="E1205" s="23">
        <f>E1206+E1207</f>
        <v>0</v>
      </c>
    </row>
    <row r="1206" spans="1:5" ht="15.75" thickBot="1" x14ac:dyDescent="0.3">
      <c r="A1206" s="11" t="s">
        <v>60</v>
      </c>
      <c r="B1206" s="9">
        <v>0</v>
      </c>
      <c r="C1206" s="9">
        <v>0</v>
      </c>
      <c r="D1206" s="9">
        <v>0</v>
      </c>
      <c r="E1206" s="9">
        <v>0</v>
      </c>
    </row>
    <row r="1207" spans="1:5" ht="15.75" thickBot="1" x14ac:dyDescent="0.3">
      <c r="A1207" s="11" t="s">
        <v>78</v>
      </c>
      <c r="B1207" s="12">
        <v>0</v>
      </c>
      <c r="C1207" s="12">
        <v>0</v>
      </c>
      <c r="D1207" s="12">
        <v>0</v>
      </c>
      <c r="E1207" s="12">
        <v>0</v>
      </c>
    </row>
    <row r="1208" spans="1:5" ht="15.75" thickBot="1" x14ac:dyDescent="0.3">
      <c r="A1208" s="1" t="s">
        <v>3</v>
      </c>
      <c r="B1208" s="23">
        <f>B1209+B1210</f>
        <v>0</v>
      </c>
      <c r="C1208" s="23">
        <f t="shared" ref="C1208:E1208" si="251">C1209+C1210</f>
        <v>0</v>
      </c>
      <c r="D1208" s="23">
        <f t="shared" si="251"/>
        <v>0</v>
      </c>
      <c r="E1208" s="23">
        <f t="shared" si="251"/>
        <v>0</v>
      </c>
    </row>
    <row r="1209" spans="1:5" ht="15.75" thickBot="1" x14ac:dyDescent="0.3">
      <c r="A1209" s="11" t="s">
        <v>60</v>
      </c>
      <c r="B1209" s="9">
        <v>0</v>
      </c>
      <c r="C1209" s="9">
        <v>0</v>
      </c>
      <c r="D1209" s="9">
        <v>0</v>
      </c>
      <c r="E1209" s="9">
        <v>0</v>
      </c>
    </row>
    <row r="1210" spans="1:5" ht="15.75" thickBot="1" x14ac:dyDescent="0.3">
      <c r="A1210" s="11" t="s">
        <v>78</v>
      </c>
      <c r="B1210" s="12">
        <v>0</v>
      </c>
      <c r="C1210" s="12">
        <v>0</v>
      </c>
      <c r="D1210" s="12">
        <v>0</v>
      </c>
      <c r="E1210" s="12">
        <v>0</v>
      </c>
    </row>
    <row r="1211" spans="1:5" ht="15.75" thickBot="1" x14ac:dyDescent="0.3">
      <c r="A1211" s="1" t="s">
        <v>19</v>
      </c>
      <c r="B1211" s="23">
        <v>0</v>
      </c>
      <c r="C1211" s="23">
        <v>0</v>
      </c>
      <c r="D1211" s="23">
        <v>0</v>
      </c>
      <c r="E1211" s="23">
        <v>0</v>
      </c>
    </row>
    <row r="1212" spans="1:5" ht="15.75" thickBot="1" x14ac:dyDescent="0.3">
      <c r="A1212" s="11" t="s">
        <v>60</v>
      </c>
      <c r="B1212" s="9">
        <v>0</v>
      </c>
      <c r="C1212" s="9">
        <v>0</v>
      </c>
      <c r="D1212" s="9">
        <v>0</v>
      </c>
      <c r="E1212" s="9">
        <v>0</v>
      </c>
    </row>
    <row r="1213" spans="1:5" ht="15.75" thickBot="1" x14ac:dyDescent="0.3">
      <c r="A1213" s="11" t="s">
        <v>79</v>
      </c>
      <c r="B1213" s="9">
        <v>0</v>
      </c>
      <c r="C1213" s="9">
        <v>0</v>
      </c>
      <c r="D1213" s="9">
        <v>0</v>
      </c>
      <c r="E1213" s="9">
        <v>0</v>
      </c>
    </row>
    <row r="1214" spans="1:5" ht="15.75" thickBot="1" x14ac:dyDescent="0.3">
      <c r="A1214" s="11" t="s">
        <v>67</v>
      </c>
      <c r="B1214" s="9">
        <v>0</v>
      </c>
      <c r="C1214" s="9">
        <v>0</v>
      </c>
      <c r="D1214" s="9">
        <v>0</v>
      </c>
      <c r="E1214" s="9">
        <v>0</v>
      </c>
    </row>
    <row r="1215" spans="1:5" ht="15.75" thickBot="1" x14ac:dyDescent="0.3">
      <c r="A1215" s="11" t="s">
        <v>68</v>
      </c>
      <c r="B1215" s="9">
        <v>0</v>
      </c>
      <c r="C1215" s="9">
        <v>0</v>
      </c>
      <c r="D1215" s="9">
        <v>0</v>
      </c>
      <c r="E1215" s="9">
        <v>0</v>
      </c>
    </row>
    <row r="1216" spans="1:5" ht="15.75" thickBot="1" x14ac:dyDescent="0.3">
      <c r="A1216" s="1" t="s">
        <v>20</v>
      </c>
      <c r="B1216" s="23">
        <f>B1217+B1218+B1219+B1220</f>
        <v>6936</v>
      </c>
      <c r="C1216" s="23">
        <f>C1217+C1218+C1219+C1220</f>
        <v>473088</v>
      </c>
      <c r="D1216" s="133">
        <f>D1217+D1218+D1219+D1220</f>
        <v>773000</v>
      </c>
      <c r="E1216" s="23">
        <f>E1217+E1218+E1219+E1220</f>
        <v>780000</v>
      </c>
    </row>
    <row r="1217" spans="1:5" ht="15.75" thickBot="1" x14ac:dyDescent="0.3">
      <c r="A1217" s="11" t="s">
        <v>60</v>
      </c>
      <c r="B1217" s="9">
        <f>B819+B870+B896+B922+B948+B201+B227+B254</f>
        <v>6936</v>
      </c>
      <c r="C1217" s="9">
        <f t="shared" ref="C1217" si="252">C819+C870+C896+C922+C948+C201+C227+C254</f>
        <v>129281</v>
      </c>
      <c r="D1217" s="9">
        <f>D819+D870+D896+D922+D948+D202+D228+D254+D1182+D1156+D1130+D1104+D1078+D1052+D1026+D1000+D974++D845+D794+D769+D743+D717+D692+D666+D640+D614++D589+D537+D512+D487+D461+D435+D410+D385+D359+D334+D308+D283</f>
        <v>42940</v>
      </c>
      <c r="E1217" s="9">
        <f>E819+E870+E896+E922+E948+E202+E228+E254+E1182+E1156+E1130+E1104+E1078+E1052+E1026+E1000+E974++E845+E794+E769+E743+E717+E692+E666+E640+E614++E589+E537+E512+E487+E461+E435+E410+E385+E359+E334+E308+E283</f>
        <v>85000</v>
      </c>
    </row>
    <row r="1218" spans="1:5" ht="15.75" thickBot="1" x14ac:dyDescent="0.3">
      <c r="A1218" s="11" t="s">
        <v>79</v>
      </c>
      <c r="B1218" s="9">
        <v>0</v>
      </c>
      <c r="C1218" s="9">
        <f>C284+C590+C667+C744+C846+C897+C923+C949+C975+C1001+C1027+C1053+C1079+C1105+C1157+C1183+C1131++C871+C718++C693+C641+C615+C564+C538+C513+C488+C386+C360</f>
        <v>290000</v>
      </c>
      <c r="D1218" s="9">
        <f t="shared" ref="D1218:E1220" si="253">D820+D871+D897+D923+D949+D203+D229+D255+D1183+D1157+D1131+D1105+D1079+D1053+D1027+D1001+D975++D846+D795+D770+D744+D718+D693+D667+D641+D615++D590+D538+D513+D488+D462+D436+D411+D386+D360+D335+D309+D284</f>
        <v>690000</v>
      </c>
      <c r="E1218" s="9">
        <f t="shared" si="253"/>
        <v>690000</v>
      </c>
    </row>
    <row r="1219" spans="1:5" ht="15.75" thickBot="1" x14ac:dyDescent="0.3">
      <c r="A1219" s="11" t="s">
        <v>67</v>
      </c>
      <c r="B1219" s="9">
        <v>0</v>
      </c>
      <c r="C1219" s="9">
        <f>C976+C1002+C1028+C1054+C1080+C1106+C1132+C1158+C1184+C924+C898+C719+C514+C361</f>
        <v>21943</v>
      </c>
      <c r="D1219" s="9">
        <f t="shared" si="253"/>
        <v>12500</v>
      </c>
      <c r="E1219" s="9">
        <f t="shared" si="253"/>
        <v>0</v>
      </c>
    </row>
    <row r="1220" spans="1:5" ht="15.75" thickBot="1" x14ac:dyDescent="0.3">
      <c r="A1220" s="11" t="s">
        <v>68</v>
      </c>
      <c r="B1220" s="9">
        <v>0</v>
      </c>
      <c r="C1220" s="9">
        <f>C977+C1003+C1029+C1055+C1081+C1107+C1133+C1159+C1185+C951+C925+C899+C873+C746+C669+C617+C540+C438+C311</f>
        <v>31864</v>
      </c>
      <c r="D1220" s="9">
        <f t="shared" si="253"/>
        <v>27560</v>
      </c>
      <c r="E1220" s="9">
        <f t="shared" si="253"/>
        <v>5000</v>
      </c>
    </row>
    <row r="1221" spans="1:5" ht="15.75" thickBot="1" x14ac:dyDescent="0.3">
      <c r="A1221" s="25" t="s">
        <v>36</v>
      </c>
      <c r="B1221" s="26"/>
      <c r="C1221" s="26">
        <f>IF(C1189-C1188=0,0,)</f>
        <v>0</v>
      </c>
      <c r="D1221" s="26">
        <f t="shared" ref="D1221:E1221" si="254">IF(D1189-D1188=0,0,)</f>
        <v>0</v>
      </c>
      <c r="E1221" s="26">
        <f t="shared" si="254"/>
        <v>0</v>
      </c>
    </row>
  </sheetData>
  <mergeCells count="270">
    <mergeCell ref="A1:E1"/>
    <mergeCell ref="A1139:A1140"/>
    <mergeCell ref="A1147:E1147"/>
    <mergeCell ref="A853:A854"/>
    <mergeCell ref="A861:E861"/>
    <mergeCell ref="A862:A863"/>
    <mergeCell ref="B875:E875"/>
    <mergeCell ref="B877:E877"/>
    <mergeCell ref="A879:A880"/>
    <mergeCell ref="A887:E887"/>
    <mergeCell ref="A888:A889"/>
    <mergeCell ref="B901:E901"/>
    <mergeCell ref="B904:E904"/>
    <mergeCell ref="A991:E991"/>
    <mergeCell ref="A905:A906"/>
    <mergeCell ref="A913:E913"/>
    <mergeCell ref="A914:A915"/>
    <mergeCell ref="B927:E927"/>
    <mergeCell ref="B929:E929"/>
    <mergeCell ref="B930:E930"/>
    <mergeCell ref="A966:A967"/>
    <mergeCell ref="A992:A993"/>
    <mergeCell ref="B1005:E1005"/>
    <mergeCell ref="A836:E836"/>
    <mergeCell ref="A837:A838"/>
    <mergeCell ref="B851:E851"/>
    <mergeCell ref="B1138:E1138"/>
    <mergeCell ref="A1087:A1088"/>
    <mergeCell ref="A1095:E1095"/>
    <mergeCell ref="A1096:A1097"/>
    <mergeCell ref="B1109:E1109"/>
    <mergeCell ref="B1111:E1111"/>
    <mergeCell ref="B1112:E1112"/>
    <mergeCell ref="A1113:A1114"/>
    <mergeCell ref="A931:A932"/>
    <mergeCell ref="A939:E939"/>
    <mergeCell ref="A940:A941"/>
    <mergeCell ref="B953:E953"/>
    <mergeCell ref="B955:E955"/>
    <mergeCell ref="B956:E956"/>
    <mergeCell ref="A957:A958"/>
    <mergeCell ref="A965:E965"/>
    <mergeCell ref="B1086:E1086"/>
    <mergeCell ref="B595:E595"/>
    <mergeCell ref="A597:A598"/>
    <mergeCell ref="A605:E605"/>
    <mergeCell ref="A606:A607"/>
    <mergeCell ref="B619:E619"/>
    <mergeCell ref="A581:A582"/>
    <mergeCell ref="B596:E596"/>
    <mergeCell ref="B826:E826"/>
    <mergeCell ref="A828:A829"/>
    <mergeCell ref="B440:E440"/>
    <mergeCell ref="B442:E442"/>
    <mergeCell ref="B443:E443"/>
    <mergeCell ref="A444:A445"/>
    <mergeCell ref="A452:E452"/>
    <mergeCell ref="A453:A454"/>
    <mergeCell ref="B466:E466"/>
    <mergeCell ref="B493:E493"/>
    <mergeCell ref="A495:A496"/>
    <mergeCell ref="B366:E366"/>
    <mergeCell ref="A368:A369"/>
    <mergeCell ref="A376:E376"/>
    <mergeCell ref="A377:A378"/>
    <mergeCell ref="B391:E391"/>
    <mergeCell ref="A393:A394"/>
    <mergeCell ref="A418:A419"/>
    <mergeCell ref="A426:E426"/>
    <mergeCell ref="A427:A428"/>
    <mergeCell ref="D181:E181"/>
    <mergeCell ref="B184:E184"/>
    <mergeCell ref="A185:A186"/>
    <mergeCell ref="B207:E207"/>
    <mergeCell ref="A259:E259"/>
    <mergeCell ref="A260:E260"/>
    <mergeCell ref="A193:E193"/>
    <mergeCell ref="A194:A195"/>
    <mergeCell ref="B209:E209"/>
    <mergeCell ref="B210:E210"/>
    <mergeCell ref="A211:A212"/>
    <mergeCell ref="A219:E219"/>
    <mergeCell ref="A220:A221"/>
    <mergeCell ref="B233:E233"/>
    <mergeCell ref="B235:E235"/>
    <mergeCell ref="B236:E236"/>
    <mergeCell ref="A237:A238"/>
    <mergeCell ref="A245:E245"/>
    <mergeCell ref="A246:A247"/>
    <mergeCell ref="B571:E571"/>
    <mergeCell ref="A572:A573"/>
    <mergeCell ref="A580:E580"/>
    <mergeCell ref="D262:E262"/>
    <mergeCell ref="B263:E263"/>
    <mergeCell ref="B264:E264"/>
    <mergeCell ref="B265:E265"/>
    <mergeCell ref="A266:A267"/>
    <mergeCell ref="A274:E274"/>
    <mergeCell ref="A275:A276"/>
    <mergeCell ref="D288:E288"/>
    <mergeCell ref="B289:E289"/>
    <mergeCell ref="A291:A292"/>
    <mergeCell ref="A299:E299"/>
    <mergeCell ref="A300:A301"/>
    <mergeCell ref="B313:E313"/>
    <mergeCell ref="A317:A318"/>
    <mergeCell ref="A325:E325"/>
    <mergeCell ref="A326:A327"/>
    <mergeCell ref="B340:E340"/>
    <mergeCell ref="A342:A343"/>
    <mergeCell ref="A350:E350"/>
    <mergeCell ref="A351:A352"/>
    <mergeCell ref="B364:E364"/>
    <mergeCell ref="B468:E468"/>
    <mergeCell ref="B469:E469"/>
    <mergeCell ref="A470:A471"/>
    <mergeCell ref="A478:E478"/>
    <mergeCell ref="A479:A480"/>
    <mergeCell ref="B518:E518"/>
    <mergeCell ref="B494:E494"/>
    <mergeCell ref="B545:E545"/>
    <mergeCell ref="B570:E570"/>
    <mergeCell ref="A503:E503"/>
    <mergeCell ref="A504:A505"/>
    <mergeCell ref="B519:E519"/>
    <mergeCell ref="A520:A521"/>
    <mergeCell ref="A528:E528"/>
    <mergeCell ref="A529:A530"/>
    <mergeCell ref="A546:A547"/>
    <mergeCell ref="A554:E554"/>
    <mergeCell ref="A555:A556"/>
    <mergeCell ref="B568:E568"/>
    <mergeCell ref="B106:E106"/>
    <mergeCell ref="A107:A108"/>
    <mergeCell ref="A115:E115"/>
    <mergeCell ref="A116:A117"/>
    <mergeCell ref="B141:E141"/>
    <mergeCell ref="B142:E142"/>
    <mergeCell ref="A144:A145"/>
    <mergeCell ref="A152:E152"/>
    <mergeCell ref="A153:A154"/>
    <mergeCell ref="A42:A43"/>
    <mergeCell ref="B67:E67"/>
    <mergeCell ref="B68:E68"/>
    <mergeCell ref="B69:E69"/>
    <mergeCell ref="A70:A71"/>
    <mergeCell ref="A78:E78"/>
    <mergeCell ref="A79:A80"/>
    <mergeCell ref="B104:E104"/>
    <mergeCell ref="B105:E105"/>
    <mergeCell ref="B722:E722"/>
    <mergeCell ref="A675:A676"/>
    <mergeCell ref="A683:E683"/>
    <mergeCell ref="A684:A685"/>
    <mergeCell ref="B699:E699"/>
    <mergeCell ref="B725:E725"/>
    <mergeCell ref="B143:E143"/>
    <mergeCell ref="B182:E182"/>
    <mergeCell ref="B183:E183"/>
    <mergeCell ref="A178:E178"/>
    <mergeCell ref="A179:E179"/>
    <mergeCell ref="B180:E180"/>
    <mergeCell ref="B290:E290"/>
    <mergeCell ref="B724:E724"/>
    <mergeCell ref="B621:E621"/>
    <mergeCell ref="B542:E542"/>
    <mergeCell ref="B544:E544"/>
    <mergeCell ref="B416:E416"/>
    <mergeCell ref="B417:E417"/>
    <mergeCell ref="A401:E401"/>
    <mergeCell ref="A402:A403"/>
    <mergeCell ref="B341:E341"/>
    <mergeCell ref="B367:E367"/>
    <mergeCell ref="B392:E392"/>
    <mergeCell ref="B674:E674"/>
    <mergeCell ref="A623:A624"/>
    <mergeCell ref="A631:E631"/>
    <mergeCell ref="A632:A633"/>
    <mergeCell ref="B645:E645"/>
    <mergeCell ref="B698:E698"/>
    <mergeCell ref="A700:A701"/>
    <mergeCell ref="A708:E708"/>
    <mergeCell ref="A709:A710"/>
    <mergeCell ref="B903:E903"/>
    <mergeCell ref="B827:E827"/>
    <mergeCell ref="B852:E852"/>
    <mergeCell ref="B878:E878"/>
    <mergeCell ref="A810:E810"/>
    <mergeCell ref="B824:E824"/>
    <mergeCell ref="B21:E21"/>
    <mergeCell ref="A22:E22"/>
    <mergeCell ref="A28:E28"/>
    <mergeCell ref="A29:E29"/>
    <mergeCell ref="B30:E30"/>
    <mergeCell ref="B31:E31"/>
    <mergeCell ref="B32:E32"/>
    <mergeCell ref="A33:A34"/>
    <mergeCell ref="A41:E41"/>
    <mergeCell ref="A811:A812"/>
    <mergeCell ref="B622:E622"/>
    <mergeCell ref="B647:E647"/>
    <mergeCell ref="B648:E648"/>
    <mergeCell ref="A649:A650"/>
    <mergeCell ref="A657:E657"/>
    <mergeCell ref="A658:A659"/>
    <mergeCell ref="B671:E671"/>
    <mergeCell ref="B673:E673"/>
    <mergeCell ref="A726:A727"/>
    <mergeCell ref="A734:E734"/>
    <mergeCell ref="B748:E748"/>
    <mergeCell ref="B775:E775"/>
    <mergeCell ref="A777:A778"/>
    <mergeCell ref="A785:E785"/>
    <mergeCell ref="A786:A787"/>
    <mergeCell ref="B801:E801"/>
    <mergeCell ref="A802:A803"/>
    <mergeCell ref="A735:A736"/>
    <mergeCell ref="B750:E750"/>
    <mergeCell ref="B751:E751"/>
    <mergeCell ref="A752:A753"/>
    <mergeCell ref="A760:E760"/>
    <mergeCell ref="A761:A762"/>
    <mergeCell ref="B776:E776"/>
    <mergeCell ref="B800:E800"/>
    <mergeCell ref="A3:E3"/>
    <mergeCell ref="B5:E5"/>
    <mergeCell ref="B6:E6"/>
    <mergeCell ref="B7:E7"/>
    <mergeCell ref="A8:E8"/>
    <mergeCell ref="A9:E11"/>
    <mergeCell ref="B12:E12"/>
    <mergeCell ref="A13:A14"/>
    <mergeCell ref="A2:E2"/>
    <mergeCell ref="B1057:E1057"/>
    <mergeCell ref="B1059:E1059"/>
    <mergeCell ref="B1060:E1060"/>
    <mergeCell ref="A1061:A1062"/>
    <mergeCell ref="A1069:E1069"/>
    <mergeCell ref="A1070:A1071"/>
    <mergeCell ref="B1083:E1083"/>
    <mergeCell ref="A1043:E1043"/>
    <mergeCell ref="A1044:A1045"/>
    <mergeCell ref="B1031:E1031"/>
    <mergeCell ref="B1033:E1033"/>
    <mergeCell ref="B1034:E1034"/>
    <mergeCell ref="A1035:A1036"/>
    <mergeCell ref="A1148:A1149"/>
    <mergeCell ref="B1161:E1161"/>
    <mergeCell ref="B1163:E1163"/>
    <mergeCell ref="B1164:E1164"/>
    <mergeCell ref="A1165:A1166"/>
    <mergeCell ref="A1173:E1173"/>
    <mergeCell ref="A1174:A1175"/>
    <mergeCell ref="B261:E261"/>
    <mergeCell ref="B315:E315"/>
    <mergeCell ref="B316:E316"/>
    <mergeCell ref="B979:E979"/>
    <mergeCell ref="B981:E981"/>
    <mergeCell ref="B982:E982"/>
    <mergeCell ref="A983:A984"/>
    <mergeCell ref="A1121:E1121"/>
    <mergeCell ref="A1122:A1123"/>
    <mergeCell ref="B1135:E1135"/>
    <mergeCell ref="B1137:E1137"/>
    <mergeCell ref="B1007:E1007"/>
    <mergeCell ref="B1008:E1008"/>
    <mergeCell ref="A1009:A1010"/>
    <mergeCell ref="A1017:E1017"/>
    <mergeCell ref="A1018:A1019"/>
    <mergeCell ref="B1085:E1085"/>
  </mergeCells>
  <pageMargins left="0.7" right="0.7" top="0.75" bottom="0.75" header="0.3" footer="0.3"/>
  <pageSetup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9"/>
  <sheetViews>
    <sheetView zoomScale="170" zoomScaleNormal="170" workbookViewId="0">
      <selection sqref="A1:E1"/>
    </sheetView>
  </sheetViews>
  <sheetFormatPr defaultRowHeight="15" x14ac:dyDescent="0.25"/>
  <cols>
    <col min="1" max="1" width="25.140625" customWidth="1"/>
    <col min="2" max="2" width="16.140625" customWidth="1"/>
    <col min="3" max="3" width="14.42578125" customWidth="1"/>
    <col min="4" max="4" width="15.5703125" customWidth="1"/>
    <col min="5" max="5" width="15.28515625" customWidth="1"/>
  </cols>
  <sheetData>
    <row r="1" spans="1:5" x14ac:dyDescent="0.25">
      <c r="A1" s="201" t="s">
        <v>464</v>
      </c>
      <c r="B1" s="201"/>
      <c r="C1" s="201"/>
      <c r="D1" s="201"/>
      <c r="E1" s="201"/>
    </row>
    <row r="2" spans="1:5" ht="18" customHeight="1" x14ac:dyDescent="0.25">
      <c r="A2" s="307" t="s">
        <v>246</v>
      </c>
      <c r="B2" s="307"/>
      <c r="C2" s="307"/>
      <c r="D2" s="307"/>
      <c r="E2" s="307"/>
    </row>
    <row r="3" spans="1:5" ht="18" customHeight="1" x14ac:dyDescent="0.25">
      <c r="A3" s="202" t="s">
        <v>58</v>
      </c>
      <c r="B3" s="202"/>
      <c r="C3" s="202"/>
      <c r="D3" s="202"/>
      <c r="E3" s="202"/>
    </row>
    <row r="4" spans="1:5" ht="15.75" thickBot="1" x14ac:dyDescent="0.3"/>
    <row r="5" spans="1:5" ht="26.25" thickBot="1" x14ac:dyDescent="0.3">
      <c r="A5" s="18" t="s">
        <v>21</v>
      </c>
      <c r="B5" s="203" t="s">
        <v>234</v>
      </c>
      <c r="C5" s="203"/>
      <c r="D5" s="203"/>
      <c r="E5" s="203"/>
    </row>
    <row r="6" spans="1:5" ht="15.75" thickBot="1" x14ac:dyDescent="0.3">
      <c r="A6" s="18" t="s">
        <v>4</v>
      </c>
      <c r="B6" s="228" t="s">
        <v>83</v>
      </c>
      <c r="C6" s="205"/>
      <c r="D6" s="205"/>
      <c r="E6" s="206"/>
    </row>
    <row r="7" spans="1:5" ht="26.25" thickBot="1" x14ac:dyDescent="0.3">
      <c r="A7" s="18" t="s">
        <v>26</v>
      </c>
      <c r="B7" s="207" t="s">
        <v>59</v>
      </c>
      <c r="C7" s="208"/>
      <c r="D7" s="208"/>
      <c r="E7" s="209"/>
    </row>
    <row r="8" spans="1:5" ht="15.75" thickBot="1" x14ac:dyDescent="0.3">
      <c r="A8" s="210" t="s">
        <v>7</v>
      </c>
      <c r="B8" s="211"/>
      <c r="C8" s="211"/>
      <c r="D8" s="211"/>
      <c r="E8" s="212"/>
    </row>
    <row r="9" spans="1:5" ht="15.75" thickBot="1" x14ac:dyDescent="0.3">
      <c r="A9" s="213" t="s">
        <v>247</v>
      </c>
      <c r="B9" s="214"/>
      <c r="C9" s="214"/>
      <c r="D9" s="214"/>
      <c r="E9" s="215"/>
    </row>
    <row r="10" spans="1:5" ht="36.75" customHeight="1" thickBot="1" x14ac:dyDescent="0.3">
      <c r="A10" s="213"/>
      <c r="B10" s="214"/>
      <c r="C10" s="214"/>
      <c r="D10" s="214"/>
      <c r="E10" s="215"/>
    </row>
    <row r="11" spans="1:5" ht="6" customHeight="1" thickBot="1" x14ac:dyDescent="0.3">
      <c r="A11" s="213"/>
      <c r="B11" s="214"/>
      <c r="C11" s="214"/>
      <c r="D11" s="214"/>
      <c r="E11" s="215"/>
    </row>
    <row r="12" spans="1:5" ht="38.25" customHeight="1" thickBot="1" x14ac:dyDescent="0.3">
      <c r="A12" s="17" t="s">
        <v>10</v>
      </c>
      <c r="B12" s="216" t="s">
        <v>309</v>
      </c>
      <c r="C12" s="217"/>
      <c r="D12" s="217"/>
      <c r="E12" s="218"/>
    </row>
    <row r="13" spans="1:5" ht="23.25" customHeight="1" x14ac:dyDescent="0.25">
      <c r="A13" s="174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5" ht="15.75" thickBot="1" x14ac:dyDescent="0.3">
      <c r="A14" s="175"/>
      <c r="B14" s="3" t="s">
        <v>5</v>
      </c>
      <c r="C14" s="3" t="s">
        <v>6</v>
      </c>
      <c r="D14" s="3" t="s">
        <v>6</v>
      </c>
      <c r="E14" s="3" t="s">
        <v>6</v>
      </c>
    </row>
    <row r="15" spans="1:5" ht="34.5" thickBot="1" x14ac:dyDescent="0.3">
      <c r="A15" s="86" t="s">
        <v>325</v>
      </c>
      <c r="B15" s="42"/>
      <c r="C15" s="42"/>
      <c r="D15" s="42"/>
      <c r="E15" s="42"/>
    </row>
    <row r="16" spans="1:5" ht="34.5" thickBot="1" x14ac:dyDescent="0.3">
      <c r="A16" s="86" t="s">
        <v>326</v>
      </c>
      <c r="B16" s="42"/>
      <c r="C16" s="42"/>
      <c r="D16" s="42"/>
      <c r="E16" s="42"/>
    </row>
    <row r="17" spans="1:5" ht="34.5" thickBot="1" x14ac:dyDescent="0.3">
      <c r="A17" s="4" t="s">
        <v>327</v>
      </c>
      <c r="B17" s="42"/>
      <c r="C17" s="42"/>
      <c r="D17" s="42"/>
      <c r="E17" s="42"/>
    </row>
    <row r="18" spans="1:5" ht="15.75" thickBot="1" x14ac:dyDescent="0.3">
      <c r="A18" s="4" t="s">
        <v>328</v>
      </c>
      <c r="B18" s="42"/>
      <c r="C18" s="42"/>
      <c r="D18" s="42"/>
      <c r="E18" s="42"/>
    </row>
    <row r="19" spans="1:5" ht="24.75" customHeight="1" thickBot="1" x14ac:dyDescent="0.3">
      <c r="A19" s="14" t="s">
        <v>12</v>
      </c>
      <c r="B19" s="246" t="s">
        <v>310</v>
      </c>
      <c r="C19" s="247"/>
      <c r="D19" s="247"/>
      <c r="E19" s="248"/>
    </row>
    <row r="20" spans="1:5" ht="23.25" customHeight="1" thickBot="1" x14ac:dyDescent="0.3">
      <c r="A20" s="249" t="s">
        <v>13</v>
      </c>
      <c r="B20" s="169"/>
      <c r="C20" s="169"/>
      <c r="D20" s="169"/>
      <c r="E20" s="170"/>
    </row>
    <row r="21" spans="1:5" ht="15.75" thickBot="1" x14ac:dyDescent="0.3">
      <c r="A21" s="113"/>
      <c r="B21" s="151" t="s">
        <v>31</v>
      </c>
      <c r="C21" s="148" t="s">
        <v>103</v>
      </c>
      <c r="D21" s="148" t="s">
        <v>103</v>
      </c>
      <c r="E21" s="148" t="s">
        <v>103</v>
      </c>
    </row>
    <row r="22" spans="1:5" ht="34.5" thickBot="1" x14ac:dyDescent="0.3">
      <c r="A22" s="86" t="s">
        <v>248</v>
      </c>
      <c r="B22" s="148" t="s">
        <v>249</v>
      </c>
      <c r="C22" s="148" t="s">
        <v>250</v>
      </c>
      <c r="D22" s="148" t="s">
        <v>250</v>
      </c>
      <c r="E22" s="148" t="s">
        <v>251</v>
      </c>
    </row>
    <row r="23" spans="1:5" ht="15.75" thickBot="1" x14ac:dyDescent="0.3">
      <c r="A23" s="86" t="s">
        <v>329</v>
      </c>
      <c r="B23" s="148"/>
      <c r="C23" s="148"/>
      <c r="D23" s="148"/>
      <c r="E23" s="148"/>
    </row>
    <row r="24" spans="1:5" ht="34.5" thickBot="1" x14ac:dyDescent="0.3">
      <c r="A24" s="4" t="s">
        <v>330</v>
      </c>
      <c r="B24" s="148" t="s">
        <v>252</v>
      </c>
      <c r="C24" s="148" t="s">
        <v>253</v>
      </c>
      <c r="D24" s="148" t="s">
        <v>253</v>
      </c>
      <c r="E24" s="148" t="s">
        <v>253</v>
      </c>
    </row>
    <row r="25" spans="1:5" ht="23.25" thickBot="1" x14ac:dyDescent="0.3">
      <c r="A25" s="4" t="s">
        <v>331</v>
      </c>
      <c r="B25" s="148"/>
      <c r="C25" s="148"/>
      <c r="D25" s="148"/>
      <c r="E25" s="148"/>
    </row>
    <row r="26" spans="1:5" ht="23.25" thickBot="1" x14ac:dyDescent="0.3">
      <c r="A26" s="4" t="s">
        <v>332</v>
      </c>
      <c r="B26" s="148"/>
      <c r="C26" s="148"/>
      <c r="D26" s="148"/>
      <c r="E26" s="148"/>
    </row>
    <row r="27" spans="1:5" ht="23.25" thickBot="1" x14ac:dyDescent="0.3">
      <c r="A27" s="4" t="s">
        <v>254</v>
      </c>
      <c r="B27" s="148">
        <v>0.8</v>
      </c>
      <c r="C27" s="148">
        <v>0.82</v>
      </c>
      <c r="D27" s="148">
        <v>0.85</v>
      </c>
      <c r="E27" s="148">
        <v>0.9</v>
      </c>
    </row>
    <row r="28" spans="1:5" ht="23.25" thickBot="1" x14ac:dyDescent="0.3">
      <c r="A28" s="4" t="s">
        <v>313</v>
      </c>
      <c r="B28" s="152" t="s">
        <v>316</v>
      </c>
      <c r="C28" s="148" t="s">
        <v>103</v>
      </c>
      <c r="D28" s="148" t="s">
        <v>103</v>
      </c>
      <c r="E28" s="148" t="s">
        <v>103</v>
      </c>
    </row>
    <row r="29" spans="1:5" ht="15.75" thickBot="1" x14ac:dyDescent="0.3">
      <c r="A29" s="198" t="s">
        <v>33</v>
      </c>
      <c r="B29" s="286"/>
      <c r="C29" s="286"/>
      <c r="D29" s="286"/>
      <c r="E29" s="251"/>
    </row>
    <row r="30" spans="1:5" ht="15.75" thickBot="1" x14ac:dyDescent="0.3">
      <c r="A30" s="180" t="s">
        <v>52</v>
      </c>
      <c r="B30" s="181"/>
      <c r="C30" s="181"/>
      <c r="D30" s="181"/>
      <c r="E30" s="182"/>
    </row>
    <row r="31" spans="1:5" ht="18.75" customHeight="1" thickBot="1" x14ac:dyDescent="0.3">
      <c r="A31" s="21" t="s">
        <v>28</v>
      </c>
      <c r="B31" s="191" t="s">
        <v>255</v>
      </c>
      <c r="C31" s="189"/>
      <c r="D31" s="189"/>
      <c r="E31" s="190"/>
    </row>
    <row r="32" spans="1:5" ht="31.5" customHeight="1" thickBot="1" x14ac:dyDescent="0.3">
      <c r="A32" s="4" t="s">
        <v>9</v>
      </c>
      <c r="B32" s="192" t="s">
        <v>256</v>
      </c>
      <c r="C32" s="193"/>
      <c r="D32" s="193"/>
      <c r="E32" s="194"/>
    </row>
    <row r="33" spans="1:5" ht="15.75" thickBot="1" x14ac:dyDescent="0.3">
      <c r="A33" s="4" t="s">
        <v>14</v>
      </c>
      <c r="B33" s="171" t="s">
        <v>113</v>
      </c>
      <c r="C33" s="172"/>
      <c r="D33" s="172"/>
      <c r="E33" s="173"/>
    </row>
    <row r="34" spans="1:5" ht="12.75" customHeight="1" x14ac:dyDescent="0.25">
      <c r="A34" s="174"/>
      <c r="B34" s="19">
        <v>2019</v>
      </c>
      <c r="C34" s="19">
        <v>2020</v>
      </c>
      <c r="D34" s="19">
        <v>2021</v>
      </c>
      <c r="E34" s="19">
        <v>2022</v>
      </c>
    </row>
    <row r="35" spans="1:5" ht="9" customHeight="1" thickBot="1" x14ac:dyDescent="0.3">
      <c r="A35" s="175"/>
      <c r="B35" s="20" t="s">
        <v>5</v>
      </c>
      <c r="C35" s="20" t="s">
        <v>6</v>
      </c>
      <c r="D35" s="20" t="s">
        <v>6</v>
      </c>
      <c r="E35" s="20" t="s">
        <v>6</v>
      </c>
    </row>
    <row r="36" spans="1:5" ht="15.75" thickBot="1" x14ac:dyDescent="0.3">
      <c r="A36" s="4" t="s">
        <v>8</v>
      </c>
      <c r="B36" s="6">
        <v>12500</v>
      </c>
      <c r="C36" s="6">
        <v>12500</v>
      </c>
      <c r="D36" s="6">
        <v>12500</v>
      </c>
      <c r="E36" s="6">
        <v>12500</v>
      </c>
    </row>
    <row r="37" spans="1:5" ht="15.75" thickBot="1" x14ac:dyDescent="0.3">
      <c r="A37" s="4" t="s">
        <v>15</v>
      </c>
      <c r="B37" s="6">
        <f>B66</f>
        <v>258000</v>
      </c>
      <c r="C37" s="6">
        <f>C66</f>
        <v>355225</v>
      </c>
      <c r="D37" s="6">
        <f>D66</f>
        <v>397000</v>
      </c>
      <c r="E37" s="6">
        <f>E66</f>
        <v>397000</v>
      </c>
    </row>
    <row r="38" spans="1:5" ht="15.75" thickBot="1" x14ac:dyDescent="0.3">
      <c r="A38" s="4" t="s">
        <v>23</v>
      </c>
      <c r="B38" s="6">
        <f>B37/B36</f>
        <v>20.64</v>
      </c>
      <c r="C38" s="6">
        <f>C37/C36</f>
        <v>28.417999999999999</v>
      </c>
      <c r="D38" s="6">
        <f>D37/D36</f>
        <v>31.76</v>
      </c>
      <c r="E38" s="6">
        <f>E37/E36</f>
        <v>31.76</v>
      </c>
    </row>
    <row r="39" spans="1:5" ht="15.75" thickBot="1" x14ac:dyDescent="0.3">
      <c r="A39" s="4" t="s">
        <v>16</v>
      </c>
      <c r="B39" s="83" t="s">
        <v>22</v>
      </c>
      <c r="C39" s="8">
        <f t="shared" ref="C39:E41" si="0">C36/B36-1</f>
        <v>0</v>
      </c>
      <c r="D39" s="8">
        <f>D36/C36-1</f>
        <v>0</v>
      </c>
      <c r="E39" s="8">
        <f t="shared" si="0"/>
        <v>0</v>
      </c>
    </row>
    <row r="40" spans="1:5" ht="15.75" thickBot="1" x14ac:dyDescent="0.3">
      <c r="A40" s="4" t="s">
        <v>17</v>
      </c>
      <c r="B40" s="83" t="s">
        <v>22</v>
      </c>
      <c r="C40" s="8">
        <f t="shared" si="0"/>
        <v>0.37684108527131777</v>
      </c>
      <c r="D40" s="8">
        <f>D37/C37-1</f>
        <v>0.11760152016327674</v>
      </c>
      <c r="E40" s="8">
        <f t="shared" si="0"/>
        <v>0</v>
      </c>
    </row>
    <row r="41" spans="1:5" ht="15.75" thickBot="1" x14ac:dyDescent="0.3">
      <c r="A41" s="4" t="s">
        <v>18</v>
      </c>
      <c r="B41" s="83" t="s">
        <v>22</v>
      </c>
      <c r="C41" s="8">
        <f t="shared" si="0"/>
        <v>0.37684108527131777</v>
      </c>
      <c r="D41" s="8">
        <f>D38/C38-1</f>
        <v>0.11760152016327696</v>
      </c>
      <c r="E41" s="8">
        <f t="shared" si="0"/>
        <v>0</v>
      </c>
    </row>
    <row r="42" spans="1:5" ht="15.75" thickBot="1" x14ac:dyDescent="0.3">
      <c r="A42" s="176" t="s">
        <v>35</v>
      </c>
      <c r="B42" s="177"/>
      <c r="C42" s="177"/>
      <c r="D42" s="177"/>
      <c r="E42" s="178"/>
    </row>
    <row r="43" spans="1:5" ht="12.75" customHeight="1" x14ac:dyDescent="0.25">
      <c r="A43" s="174"/>
      <c r="B43" s="19">
        <v>2019</v>
      </c>
      <c r="C43" s="19">
        <v>2020</v>
      </c>
      <c r="D43" s="19">
        <v>2021</v>
      </c>
      <c r="E43" s="19">
        <v>2022</v>
      </c>
    </row>
    <row r="44" spans="1:5" ht="9" customHeight="1" thickBot="1" x14ac:dyDescent="0.3">
      <c r="A44" s="175"/>
      <c r="B44" s="20" t="s">
        <v>5</v>
      </c>
      <c r="C44" s="20" t="s">
        <v>6</v>
      </c>
      <c r="D44" s="20" t="s">
        <v>6</v>
      </c>
      <c r="E44" s="20" t="s">
        <v>6</v>
      </c>
    </row>
    <row r="45" spans="1:5" ht="15.75" thickBot="1" x14ac:dyDescent="0.3">
      <c r="A45" s="1" t="s">
        <v>0</v>
      </c>
      <c r="B45" s="9">
        <f>B46+B47</f>
        <v>180000</v>
      </c>
      <c r="C45" s="9">
        <f t="shared" ref="C45:E45" si="1">C46+C47</f>
        <v>304450</v>
      </c>
      <c r="D45" s="9">
        <f t="shared" si="1"/>
        <v>340000</v>
      </c>
      <c r="E45" s="9">
        <f t="shared" si="1"/>
        <v>340000</v>
      </c>
    </row>
    <row r="46" spans="1:5" ht="15.75" thickBot="1" x14ac:dyDescent="0.3">
      <c r="A46" s="11" t="s">
        <v>60</v>
      </c>
      <c r="B46" s="12">
        <v>180000</v>
      </c>
      <c r="C46" s="52">
        <v>304450</v>
      </c>
      <c r="D46" s="12">
        <v>340000</v>
      </c>
      <c r="E46" s="12">
        <v>340000</v>
      </c>
    </row>
    <row r="47" spans="1:5" ht="15.75" thickBot="1" x14ac:dyDescent="0.3">
      <c r="A47" s="11" t="s">
        <v>61</v>
      </c>
      <c r="B47" s="12"/>
      <c r="C47" s="134"/>
      <c r="D47" s="13"/>
      <c r="E47" s="13"/>
    </row>
    <row r="48" spans="1:5" ht="24.75" thickBot="1" x14ac:dyDescent="0.3">
      <c r="A48" s="1" t="s">
        <v>32</v>
      </c>
      <c r="B48" s="9">
        <f>B49+B50</f>
        <v>31000</v>
      </c>
      <c r="C48" s="53">
        <f t="shared" ref="C48:E48" si="2">C49+C50</f>
        <v>50775</v>
      </c>
      <c r="D48" s="9">
        <f>D49+D50</f>
        <v>57000</v>
      </c>
      <c r="E48" s="9">
        <f t="shared" si="2"/>
        <v>57000</v>
      </c>
    </row>
    <row r="49" spans="1:6" ht="15.75" thickBot="1" x14ac:dyDescent="0.3">
      <c r="A49" s="11" t="s">
        <v>60</v>
      </c>
      <c r="B49" s="12">
        <v>31000</v>
      </c>
      <c r="C49" s="53">
        <v>50775</v>
      </c>
      <c r="D49" s="9">
        <v>57000</v>
      </c>
      <c r="E49" s="9">
        <v>57000</v>
      </c>
    </row>
    <row r="50" spans="1:6" ht="15.75" thickBot="1" x14ac:dyDescent="0.3">
      <c r="A50" s="11" t="s">
        <v>61</v>
      </c>
      <c r="B50" s="12"/>
      <c r="C50" s="53"/>
      <c r="D50" s="9"/>
      <c r="E50" s="9"/>
    </row>
    <row r="51" spans="1:6" ht="15.75" thickBot="1" x14ac:dyDescent="0.3">
      <c r="A51" s="1" t="s">
        <v>1</v>
      </c>
      <c r="B51" s="12">
        <f>B52+B53</f>
        <v>40000</v>
      </c>
      <c r="C51" s="52">
        <f t="shared" ref="C51:E51" si="3">C52+C53</f>
        <v>0</v>
      </c>
      <c r="D51" s="12">
        <f t="shared" si="3"/>
        <v>0</v>
      </c>
      <c r="E51" s="12">
        <f t="shared" si="3"/>
        <v>0</v>
      </c>
    </row>
    <row r="52" spans="1:6" ht="15.75" thickBot="1" x14ac:dyDescent="0.3">
      <c r="A52" s="11" t="s">
        <v>60</v>
      </c>
      <c r="B52" s="12">
        <v>40000</v>
      </c>
      <c r="C52" s="53">
        <v>0</v>
      </c>
      <c r="D52" s="9">
        <v>0</v>
      </c>
      <c r="E52" s="9">
        <v>0</v>
      </c>
    </row>
    <row r="53" spans="1:6" ht="15.75" thickBot="1" x14ac:dyDescent="0.3">
      <c r="A53" s="11" t="s">
        <v>61</v>
      </c>
      <c r="B53" s="12"/>
      <c r="C53" s="9"/>
      <c r="D53" s="9"/>
      <c r="E53" s="9"/>
    </row>
    <row r="54" spans="1:6" ht="15.75" thickBot="1" x14ac:dyDescent="0.3">
      <c r="A54" s="1" t="s">
        <v>2</v>
      </c>
      <c r="B54" s="12"/>
      <c r="C54" s="9"/>
      <c r="D54" s="9"/>
      <c r="E54" s="9"/>
    </row>
    <row r="55" spans="1:6" ht="15.75" thickBot="1" x14ac:dyDescent="0.3">
      <c r="A55" s="11" t="s">
        <v>60</v>
      </c>
      <c r="B55" s="12"/>
      <c r="C55" s="9"/>
      <c r="D55" s="9"/>
      <c r="E55" s="9"/>
    </row>
    <row r="56" spans="1:6" ht="15.75" thickBot="1" x14ac:dyDescent="0.3">
      <c r="A56" s="11" t="s">
        <v>61</v>
      </c>
      <c r="B56" s="12"/>
      <c r="C56" s="9"/>
      <c r="D56" s="9"/>
      <c r="E56" s="9"/>
    </row>
    <row r="57" spans="1:6" ht="15.75" thickBot="1" x14ac:dyDescent="0.3">
      <c r="A57" s="1" t="s">
        <v>24</v>
      </c>
      <c r="B57" s="12">
        <f>B58</f>
        <v>7000</v>
      </c>
      <c r="C57" s="9"/>
      <c r="D57" s="9">
        <f t="shared" ref="D57:E57" si="4">D58+D59</f>
        <v>0</v>
      </c>
      <c r="E57" s="9">
        <f t="shared" si="4"/>
        <v>0</v>
      </c>
    </row>
    <row r="58" spans="1:6" ht="15.75" thickBot="1" x14ac:dyDescent="0.3">
      <c r="A58" s="11" t="s">
        <v>60</v>
      </c>
      <c r="B58" s="12">
        <v>7000</v>
      </c>
      <c r="C58" s="9"/>
      <c r="D58" s="9">
        <v>0</v>
      </c>
      <c r="E58" s="9">
        <v>0</v>
      </c>
    </row>
    <row r="59" spans="1:6" ht="15.75" thickBot="1" x14ac:dyDescent="0.3">
      <c r="A59" s="11" t="s">
        <v>61</v>
      </c>
      <c r="B59" s="12"/>
      <c r="C59" s="9"/>
      <c r="D59" s="9"/>
      <c r="E59" s="9"/>
    </row>
    <row r="60" spans="1:6" ht="15.75" thickBot="1" x14ac:dyDescent="0.3">
      <c r="A60" s="1" t="s">
        <v>25</v>
      </c>
      <c r="B60" s="12"/>
      <c r="C60" s="9"/>
      <c r="D60" s="9"/>
      <c r="E60" s="9"/>
    </row>
    <row r="61" spans="1:6" ht="15.75" thickBot="1" x14ac:dyDescent="0.3">
      <c r="A61" s="11" t="s">
        <v>60</v>
      </c>
      <c r="B61" s="12"/>
      <c r="C61" s="9"/>
      <c r="D61" s="9"/>
      <c r="E61" s="9"/>
    </row>
    <row r="62" spans="1:6" ht="15.75" thickBot="1" x14ac:dyDescent="0.3">
      <c r="A62" s="11" t="s">
        <v>61</v>
      </c>
      <c r="B62" s="12"/>
      <c r="C62" s="9"/>
      <c r="D62" s="9"/>
      <c r="E62" s="9"/>
    </row>
    <row r="63" spans="1:6" ht="24.75" thickBot="1" x14ac:dyDescent="0.3">
      <c r="A63" s="1" t="s">
        <v>3</v>
      </c>
      <c r="B63" s="12">
        <v>0</v>
      </c>
      <c r="C63" s="9">
        <v>0</v>
      </c>
      <c r="D63" s="9">
        <f>C63*1.03*0.99</f>
        <v>0</v>
      </c>
      <c r="E63" s="9">
        <f>D63*1.03*0.99</f>
        <v>0</v>
      </c>
    </row>
    <row r="64" spans="1:6" ht="15.75" thickBot="1" x14ac:dyDescent="0.3">
      <c r="A64" s="11" t="s">
        <v>60</v>
      </c>
      <c r="B64" s="12"/>
      <c r="C64" s="48"/>
      <c r="D64" s="48"/>
      <c r="E64" s="48"/>
      <c r="F64" s="49"/>
    </row>
    <row r="65" spans="1:5" ht="15.75" thickBot="1" x14ac:dyDescent="0.3">
      <c r="A65" s="11" t="s">
        <v>61</v>
      </c>
      <c r="B65" s="12"/>
      <c r="C65" s="50"/>
      <c r="D65" s="48"/>
      <c r="E65" s="48"/>
    </row>
    <row r="66" spans="1:5" ht="15.75" thickBot="1" x14ac:dyDescent="0.3">
      <c r="A66" s="22" t="s">
        <v>34</v>
      </c>
      <c r="B66" s="52">
        <f>B63+B60+B57+B54+B51+B48+B45</f>
        <v>258000</v>
      </c>
      <c r="C66" s="52">
        <f>C63+C60+C57+C54+C51+C48+C45</f>
        <v>355225</v>
      </c>
      <c r="D66" s="52">
        <f>D63+D60+D57+D54+D51+D48+D45</f>
        <v>397000</v>
      </c>
      <c r="E66" s="52">
        <f>E63+E60+E57+E54+E51+E48+E45</f>
        <v>397000</v>
      </c>
    </row>
    <row r="67" spans="1:5" ht="15.75" thickBot="1" x14ac:dyDescent="0.3">
      <c r="A67" s="25" t="s">
        <v>36</v>
      </c>
      <c r="B67" s="133">
        <f>IF(B66-B37=0,0,"Error")</f>
        <v>0</v>
      </c>
      <c r="C67" s="133">
        <f>IF(C66-C37=0,0,"Error")</f>
        <v>0</v>
      </c>
      <c r="D67" s="133">
        <f>IF(D66-D37=0,0,"Error")</f>
        <v>0</v>
      </c>
      <c r="E67" s="133">
        <f>IF(E66-E37=0,0,"Error")</f>
        <v>0</v>
      </c>
    </row>
    <row r="68" spans="1:5" ht="15.75" thickBot="1" x14ac:dyDescent="0.3">
      <c r="A68" s="16" t="s">
        <v>63</v>
      </c>
      <c r="B68" s="280" t="s">
        <v>257</v>
      </c>
      <c r="C68" s="253"/>
      <c r="D68" s="253"/>
      <c r="E68" s="254"/>
    </row>
    <row r="69" spans="1:5" ht="15.75" thickBot="1" x14ac:dyDescent="0.3">
      <c r="A69" s="4" t="s">
        <v>9</v>
      </c>
      <c r="B69" s="168"/>
      <c r="C69" s="169"/>
      <c r="D69" s="169"/>
      <c r="E69" s="170"/>
    </row>
    <row r="70" spans="1:5" ht="15.75" thickBot="1" x14ac:dyDescent="0.3">
      <c r="A70" s="4" t="s">
        <v>14</v>
      </c>
      <c r="B70" s="171" t="s">
        <v>448</v>
      </c>
      <c r="C70" s="172"/>
      <c r="D70" s="172"/>
      <c r="E70" s="173"/>
    </row>
    <row r="71" spans="1:5" x14ac:dyDescent="0.25">
      <c r="A71" s="174"/>
      <c r="B71" s="19">
        <v>2019</v>
      </c>
      <c r="C71" s="19">
        <v>2020</v>
      </c>
      <c r="D71" s="19">
        <v>2021</v>
      </c>
      <c r="E71" s="19">
        <v>2022</v>
      </c>
    </row>
    <row r="72" spans="1:5" ht="15.75" thickBot="1" x14ac:dyDescent="0.3">
      <c r="A72" s="175"/>
      <c r="B72" s="20" t="s">
        <v>5</v>
      </c>
      <c r="C72" s="20" t="s">
        <v>6</v>
      </c>
      <c r="D72" s="20" t="s">
        <v>6</v>
      </c>
      <c r="E72" s="20" t="s">
        <v>6</v>
      </c>
    </row>
    <row r="73" spans="1:5" ht="15.75" thickBot="1" x14ac:dyDescent="0.3">
      <c r="A73" s="4" t="s">
        <v>8</v>
      </c>
      <c r="B73" s="153">
        <v>3570</v>
      </c>
      <c r="C73" s="153">
        <v>4000</v>
      </c>
      <c r="D73" s="132">
        <v>0</v>
      </c>
      <c r="E73" s="132">
        <v>0</v>
      </c>
    </row>
    <row r="74" spans="1:5" ht="15.75" thickBot="1" x14ac:dyDescent="0.3">
      <c r="A74" s="4" t="s">
        <v>15</v>
      </c>
      <c r="B74" s="6">
        <f>B103</f>
        <v>0</v>
      </c>
      <c r="C74" s="6">
        <f>C103</f>
        <v>41775</v>
      </c>
      <c r="D74" s="6">
        <f t="shared" ref="D74:E74" si="5">D103</f>
        <v>0</v>
      </c>
      <c r="E74" s="6">
        <f t="shared" si="5"/>
        <v>0</v>
      </c>
    </row>
    <row r="75" spans="1:5" ht="15.75" thickBot="1" x14ac:dyDescent="0.3">
      <c r="A75" s="4" t="s">
        <v>23</v>
      </c>
      <c r="B75" s="6">
        <f>B74/B73</f>
        <v>0</v>
      </c>
      <c r="C75" s="6">
        <f>C74/C73</f>
        <v>10.44375</v>
      </c>
      <c r="D75" s="6" t="e">
        <f>D74/D73</f>
        <v>#DIV/0!</v>
      </c>
      <c r="E75" s="6" t="e">
        <f>E74/E73</f>
        <v>#DIV/0!</v>
      </c>
    </row>
    <row r="76" spans="1:5" ht="15.75" thickBot="1" x14ac:dyDescent="0.3">
      <c r="A76" s="4" t="s">
        <v>16</v>
      </c>
      <c r="B76" s="132"/>
      <c r="C76" s="8">
        <f>C73/B73-1</f>
        <v>0.1204481792717087</v>
      </c>
      <c r="D76" s="8">
        <f>D73/C73-1</f>
        <v>-1</v>
      </c>
      <c r="E76" s="8" t="e">
        <f>E73/D73-1</f>
        <v>#DIV/0!</v>
      </c>
    </row>
    <row r="77" spans="1:5" ht="15.75" thickBot="1" x14ac:dyDescent="0.3">
      <c r="A77" s="4" t="s">
        <v>17</v>
      </c>
      <c r="B77" s="132"/>
      <c r="C77" s="8" t="e">
        <f>C74/B74-1</f>
        <v>#DIV/0!</v>
      </c>
      <c r="D77" s="8">
        <f t="shared" ref="D77:D78" si="6">D74/C74-1</f>
        <v>-1</v>
      </c>
      <c r="E77" s="8" t="e">
        <f t="shared" ref="E77:E78" si="7">E74/D74-1</f>
        <v>#DIV/0!</v>
      </c>
    </row>
    <row r="78" spans="1:5" ht="15.75" thickBot="1" x14ac:dyDescent="0.3">
      <c r="A78" s="4" t="s">
        <v>18</v>
      </c>
      <c r="B78" s="132"/>
      <c r="C78" s="8" t="e">
        <f>C75/B75-1</f>
        <v>#DIV/0!</v>
      </c>
      <c r="D78" s="8" t="e">
        <f t="shared" si="6"/>
        <v>#DIV/0!</v>
      </c>
      <c r="E78" s="8" t="e">
        <f t="shared" si="7"/>
        <v>#DIV/0!</v>
      </c>
    </row>
    <row r="79" spans="1:5" ht="15.75" customHeight="1" thickBot="1" x14ac:dyDescent="0.3">
      <c r="A79" s="176" t="s">
        <v>38</v>
      </c>
      <c r="B79" s="177"/>
      <c r="C79" s="177"/>
      <c r="D79" s="177"/>
      <c r="E79" s="178"/>
    </row>
    <row r="80" spans="1:5" x14ac:dyDescent="0.25">
      <c r="A80" s="174"/>
      <c r="B80" s="19">
        <v>2019</v>
      </c>
      <c r="C80" s="19">
        <v>2020</v>
      </c>
      <c r="D80" s="19">
        <v>2021</v>
      </c>
      <c r="E80" s="19">
        <v>2022</v>
      </c>
    </row>
    <row r="81" spans="1:5" ht="15.75" thickBot="1" x14ac:dyDescent="0.3">
      <c r="A81" s="175"/>
      <c r="B81" s="20" t="s">
        <v>5</v>
      </c>
      <c r="C81" s="20" t="s">
        <v>6</v>
      </c>
      <c r="D81" s="20" t="s">
        <v>6</v>
      </c>
      <c r="E81" s="20" t="s">
        <v>6</v>
      </c>
    </row>
    <row r="82" spans="1:5" ht="15.75" thickBot="1" x14ac:dyDescent="0.3">
      <c r="A82" s="1" t="s">
        <v>0</v>
      </c>
      <c r="B82" s="9"/>
      <c r="C82" s="9">
        <f>C83</f>
        <v>35550</v>
      </c>
      <c r="D82" s="9"/>
      <c r="E82" s="9"/>
    </row>
    <row r="83" spans="1:5" ht="15.75" thickBot="1" x14ac:dyDescent="0.3">
      <c r="A83" s="11" t="s">
        <v>60</v>
      </c>
      <c r="B83" s="12"/>
      <c r="C83" s="53">
        <v>35550</v>
      </c>
      <c r="D83" s="9"/>
      <c r="E83" s="9"/>
    </row>
    <row r="84" spans="1:5" ht="15.75" thickBot="1" x14ac:dyDescent="0.3">
      <c r="A84" s="11" t="s">
        <v>61</v>
      </c>
      <c r="B84" s="12"/>
      <c r="C84" s="134"/>
      <c r="D84" s="13"/>
      <c r="E84" s="13"/>
    </row>
    <row r="85" spans="1:5" ht="24.75" thickBot="1" x14ac:dyDescent="0.3">
      <c r="A85" s="1" t="s">
        <v>32</v>
      </c>
      <c r="B85" s="9"/>
      <c r="C85" s="53">
        <f>C86</f>
        <v>6225</v>
      </c>
      <c r="D85" s="9"/>
      <c r="E85" s="9"/>
    </row>
    <row r="86" spans="1:5" ht="15.75" thickBot="1" x14ac:dyDescent="0.3">
      <c r="A86" s="11" t="s">
        <v>60</v>
      </c>
      <c r="B86" s="12"/>
      <c r="C86" s="53">
        <v>6225</v>
      </c>
      <c r="D86" s="9"/>
      <c r="E86" s="9"/>
    </row>
    <row r="87" spans="1:5" ht="15.75" thickBot="1" x14ac:dyDescent="0.3">
      <c r="A87" s="11" t="s">
        <v>61</v>
      </c>
      <c r="B87" s="12"/>
      <c r="C87" s="9"/>
      <c r="D87" s="9"/>
      <c r="E87" s="9"/>
    </row>
    <row r="88" spans="1:5" ht="15.75" thickBot="1" x14ac:dyDescent="0.3">
      <c r="A88" s="1" t="s">
        <v>1</v>
      </c>
      <c r="B88" s="12"/>
      <c r="C88" s="9"/>
      <c r="D88" s="9"/>
      <c r="E88" s="9"/>
    </row>
    <row r="89" spans="1:5" ht="15.75" thickBot="1" x14ac:dyDescent="0.3">
      <c r="A89" s="11" t="s">
        <v>60</v>
      </c>
      <c r="B89" s="12"/>
      <c r="C89" s="9"/>
      <c r="D89" s="9"/>
      <c r="E89" s="9"/>
    </row>
    <row r="90" spans="1:5" ht="15.75" thickBot="1" x14ac:dyDescent="0.3">
      <c r="A90" s="11" t="s">
        <v>61</v>
      </c>
      <c r="B90" s="12"/>
      <c r="C90" s="9"/>
      <c r="D90" s="9"/>
      <c r="E90" s="9"/>
    </row>
    <row r="91" spans="1:5" ht="15.75" thickBot="1" x14ac:dyDescent="0.3">
      <c r="A91" s="1" t="s">
        <v>2</v>
      </c>
      <c r="B91" s="12"/>
      <c r="C91" s="9"/>
      <c r="D91" s="9"/>
      <c r="E91" s="9"/>
    </row>
    <row r="92" spans="1:5" ht="15.75" thickBot="1" x14ac:dyDescent="0.3">
      <c r="A92" s="11" t="s">
        <v>60</v>
      </c>
      <c r="B92" s="12"/>
      <c r="C92" s="9"/>
      <c r="D92" s="9"/>
      <c r="E92" s="9"/>
    </row>
    <row r="93" spans="1:5" ht="15.75" thickBot="1" x14ac:dyDescent="0.3">
      <c r="A93" s="11" t="s">
        <v>61</v>
      </c>
      <c r="B93" s="12"/>
      <c r="C93" s="9"/>
      <c r="D93" s="9"/>
      <c r="E93" s="9"/>
    </row>
    <row r="94" spans="1:5" ht="15.75" thickBot="1" x14ac:dyDescent="0.3">
      <c r="A94" s="1" t="s">
        <v>24</v>
      </c>
      <c r="B94" s="12"/>
      <c r="C94" s="9"/>
      <c r="D94" s="9"/>
      <c r="E94" s="9"/>
    </row>
    <row r="95" spans="1:5" ht="15.75" thickBot="1" x14ac:dyDescent="0.3">
      <c r="A95" s="11" t="s">
        <v>60</v>
      </c>
      <c r="B95" s="12"/>
      <c r="C95" s="9"/>
      <c r="D95" s="9"/>
      <c r="E95" s="9"/>
    </row>
    <row r="96" spans="1:5" ht="15.75" thickBot="1" x14ac:dyDescent="0.3">
      <c r="A96" s="11" t="s">
        <v>61</v>
      </c>
      <c r="B96" s="12"/>
      <c r="C96" s="9"/>
      <c r="D96" s="9"/>
      <c r="E96" s="9"/>
    </row>
    <row r="97" spans="1:7" ht="15.75" thickBot="1" x14ac:dyDescent="0.3">
      <c r="A97" s="1" t="s">
        <v>25</v>
      </c>
      <c r="B97" s="12"/>
      <c r="C97" s="9"/>
      <c r="D97" s="9"/>
      <c r="E97" s="9"/>
    </row>
    <row r="98" spans="1:7" ht="15.75" thickBot="1" x14ac:dyDescent="0.3">
      <c r="A98" s="11" t="s">
        <v>60</v>
      </c>
      <c r="B98" s="12"/>
      <c r="C98" s="9"/>
      <c r="D98" s="9"/>
      <c r="E98" s="9"/>
    </row>
    <row r="99" spans="1:7" ht="15.75" thickBot="1" x14ac:dyDescent="0.3">
      <c r="A99" s="11" t="s">
        <v>61</v>
      </c>
      <c r="B99" s="12"/>
      <c r="C99" s="9"/>
      <c r="D99" s="9"/>
      <c r="E99" s="9"/>
    </row>
    <row r="100" spans="1:7" ht="24.75" thickBot="1" x14ac:dyDescent="0.3">
      <c r="A100" s="1" t="s">
        <v>3</v>
      </c>
      <c r="B100" s="12"/>
      <c r="C100" s="9"/>
      <c r="D100" s="9"/>
      <c r="E100" s="9"/>
    </row>
    <row r="101" spans="1:7" ht="15.75" thickBot="1" x14ac:dyDescent="0.3">
      <c r="A101" s="11" t="s">
        <v>60</v>
      </c>
      <c r="B101" s="12"/>
      <c r="C101" s="9"/>
      <c r="D101" s="9"/>
      <c r="E101" s="9"/>
    </row>
    <row r="102" spans="1:7" ht="15.75" thickBot="1" x14ac:dyDescent="0.3">
      <c r="A102" s="11" t="s">
        <v>61</v>
      </c>
      <c r="B102" s="12"/>
      <c r="C102" s="9"/>
      <c r="D102" s="9"/>
      <c r="E102" s="9"/>
    </row>
    <row r="103" spans="1:7" ht="15.75" thickBot="1" x14ac:dyDescent="0.3">
      <c r="A103" s="24" t="s">
        <v>37</v>
      </c>
      <c r="B103" s="12">
        <f>B100+B97+B94+B91+B88+B85+B82</f>
        <v>0</v>
      </c>
      <c r="C103" s="12">
        <f>C100+C97+C94+C91+C88+C85+C82</f>
        <v>41775</v>
      </c>
      <c r="D103" s="12">
        <f t="shared" ref="D103" si="8">D100+D97+D94+D91+D88+D85+D82</f>
        <v>0</v>
      </c>
      <c r="E103" s="12">
        <f>E100+E97+E94+E91+E88+E85+E82</f>
        <v>0</v>
      </c>
    </row>
    <row r="104" spans="1:7" ht="15.75" thickBot="1" x14ac:dyDescent="0.3">
      <c r="A104" s="16" t="s">
        <v>63</v>
      </c>
      <c r="B104" s="285" t="s">
        <v>447</v>
      </c>
      <c r="C104" s="217"/>
      <c r="D104" s="217"/>
      <c r="E104" s="218"/>
    </row>
    <row r="105" spans="1:7" ht="75.75" customHeight="1" thickBot="1" x14ac:dyDescent="0.3">
      <c r="A105" s="4" t="s">
        <v>9</v>
      </c>
      <c r="B105" s="192" t="s">
        <v>449</v>
      </c>
      <c r="C105" s="193"/>
      <c r="D105" s="193"/>
      <c r="E105" s="194"/>
    </row>
    <row r="106" spans="1:7" ht="15.75" thickBot="1" x14ac:dyDescent="0.3">
      <c r="A106" s="4" t="s">
        <v>14</v>
      </c>
      <c r="B106" s="171" t="s">
        <v>399</v>
      </c>
      <c r="C106" s="172"/>
      <c r="D106" s="172"/>
      <c r="E106" s="173"/>
    </row>
    <row r="107" spans="1:7" ht="12.75" customHeight="1" x14ac:dyDescent="0.25">
      <c r="A107" s="174"/>
      <c r="B107" s="19">
        <v>2019</v>
      </c>
      <c r="C107" s="19">
        <v>2020</v>
      </c>
      <c r="D107" s="19">
        <v>2021</v>
      </c>
      <c r="E107" s="19">
        <v>2022</v>
      </c>
    </row>
    <row r="108" spans="1:7" ht="9" customHeight="1" thickBot="1" x14ac:dyDescent="0.3">
      <c r="A108" s="175"/>
      <c r="B108" s="20" t="s">
        <v>5</v>
      </c>
      <c r="C108" s="20" t="s">
        <v>6</v>
      </c>
      <c r="D108" s="20" t="s">
        <v>6</v>
      </c>
      <c r="E108" s="20" t="s">
        <v>6</v>
      </c>
    </row>
    <row r="109" spans="1:7" ht="15.75" thickBot="1" x14ac:dyDescent="0.3">
      <c r="A109" s="4" t="s">
        <v>8</v>
      </c>
      <c r="B109" s="6">
        <f>64+82</f>
        <v>146</v>
      </c>
      <c r="C109" s="6">
        <v>146</v>
      </c>
      <c r="D109" s="6">
        <f>64+82</f>
        <v>146</v>
      </c>
      <c r="E109" s="132">
        <v>146</v>
      </c>
    </row>
    <row r="110" spans="1:7" ht="15.75" thickBot="1" x14ac:dyDescent="0.3">
      <c r="A110" s="4" t="s">
        <v>15</v>
      </c>
      <c r="B110" s="6">
        <f>B139</f>
        <v>45190</v>
      </c>
      <c r="C110" s="6">
        <f>C139</f>
        <v>40000</v>
      </c>
      <c r="D110" s="6">
        <f t="shared" ref="D110:E110" si="9">D139</f>
        <v>51000</v>
      </c>
      <c r="E110" s="6">
        <f t="shared" si="9"/>
        <v>53000</v>
      </c>
    </row>
    <row r="111" spans="1:7" ht="15.75" thickBot="1" x14ac:dyDescent="0.3">
      <c r="A111" s="4" t="s">
        <v>23</v>
      </c>
      <c r="B111" s="6">
        <f>B110/B109</f>
        <v>309.52054794520546</v>
      </c>
      <c r="C111" s="6">
        <f>C110/C109</f>
        <v>273.97260273972603</v>
      </c>
      <c r="D111" s="6">
        <f>D110/D109</f>
        <v>349.3150684931507</v>
      </c>
      <c r="E111" s="6">
        <f>E110/E109</f>
        <v>363.01369863013701</v>
      </c>
      <c r="G111" s="10"/>
    </row>
    <row r="112" spans="1:7" ht="15.75" thickBot="1" x14ac:dyDescent="0.3">
      <c r="A112" s="4" t="s">
        <v>16</v>
      </c>
      <c r="B112" s="83"/>
      <c r="C112" s="8">
        <f>C109/B109-1</f>
        <v>0</v>
      </c>
      <c r="D112" s="8">
        <f>D109/C109-1</f>
        <v>0</v>
      </c>
      <c r="E112" s="8">
        <f>E109/D109-1</f>
        <v>0</v>
      </c>
    </row>
    <row r="113" spans="1:5" ht="15.75" thickBot="1" x14ac:dyDescent="0.3">
      <c r="A113" s="4" t="s">
        <v>17</v>
      </c>
      <c r="B113" s="83"/>
      <c r="C113" s="8">
        <f>C110/B110-1</f>
        <v>-0.11484841779154675</v>
      </c>
      <c r="D113" s="8">
        <f t="shared" ref="D113:E114" si="10">D110/C110-1</f>
        <v>0.27499999999999991</v>
      </c>
      <c r="E113" s="8">
        <f t="shared" si="10"/>
        <v>3.9215686274509887E-2</v>
      </c>
    </row>
    <row r="114" spans="1:5" ht="15.75" thickBot="1" x14ac:dyDescent="0.3">
      <c r="A114" s="4" t="s">
        <v>18</v>
      </c>
      <c r="B114" s="83"/>
      <c r="C114" s="8">
        <f>C111/B111-1</f>
        <v>-0.11484841779154675</v>
      </c>
      <c r="D114" s="8">
        <f t="shared" si="10"/>
        <v>0.27500000000000013</v>
      </c>
      <c r="E114" s="8">
        <f t="shared" si="10"/>
        <v>3.9215686274509887E-2</v>
      </c>
    </row>
    <row r="115" spans="1:5" ht="24.75" customHeight="1" thickBot="1" x14ac:dyDescent="0.3">
      <c r="A115" s="176" t="s">
        <v>38</v>
      </c>
      <c r="B115" s="177"/>
      <c r="C115" s="177"/>
      <c r="D115" s="177"/>
      <c r="E115" s="178"/>
    </row>
    <row r="116" spans="1:5" ht="12.75" customHeight="1" x14ac:dyDescent="0.25">
      <c r="A116" s="174"/>
      <c r="B116" s="19">
        <v>2019</v>
      </c>
      <c r="C116" s="19">
        <v>2020</v>
      </c>
      <c r="D116" s="19">
        <v>2021</v>
      </c>
      <c r="E116" s="19">
        <v>2022</v>
      </c>
    </row>
    <row r="117" spans="1:5" ht="9" customHeight="1" thickBot="1" x14ac:dyDescent="0.3">
      <c r="A117" s="175"/>
      <c r="B117" s="20" t="s">
        <v>5</v>
      </c>
      <c r="C117" s="20" t="s">
        <v>6</v>
      </c>
      <c r="D117" s="20" t="s">
        <v>6</v>
      </c>
      <c r="E117" s="20" t="s">
        <v>6</v>
      </c>
    </row>
    <row r="118" spans="1:5" ht="24.75" customHeight="1" thickBot="1" x14ac:dyDescent="0.3">
      <c r="A118" s="1" t="s">
        <v>0</v>
      </c>
      <c r="B118" s="9"/>
      <c r="C118" s="9"/>
      <c r="D118" s="9"/>
      <c r="E118" s="9"/>
    </row>
    <row r="119" spans="1:5" ht="15.75" thickBot="1" x14ac:dyDescent="0.3">
      <c r="A119" s="11" t="s">
        <v>60</v>
      </c>
      <c r="B119" s="12"/>
      <c r="C119" s="53"/>
      <c r="D119" s="9"/>
      <c r="E119" s="9"/>
    </row>
    <row r="120" spans="1:5" ht="24.75" customHeight="1" thickBot="1" x14ac:dyDescent="0.3">
      <c r="A120" s="11" t="s">
        <v>61</v>
      </c>
      <c r="B120" s="12"/>
      <c r="C120" s="134"/>
      <c r="D120" s="13"/>
      <c r="E120" s="13"/>
    </row>
    <row r="121" spans="1:5" ht="24.75" customHeight="1" thickBot="1" x14ac:dyDescent="0.3">
      <c r="A121" s="1" t="s">
        <v>32</v>
      </c>
      <c r="B121" s="9"/>
      <c r="C121" s="53"/>
      <c r="D121" s="9"/>
      <c r="E121" s="9"/>
    </row>
    <row r="122" spans="1:5" ht="15.75" thickBot="1" x14ac:dyDescent="0.3">
      <c r="A122" s="11" t="s">
        <v>60</v>
      </c>
      <c r="B122" s="12"/>
      <c r="C122" s="53"/>
      <c r="D122" s="9"/>
      <c r="E122" s="9"/>
    </row>
    <row r="123" spans="1:5" ht="15.75" thickBot="1" x14ac:dyDescent="0.3">
      <c r="A123" s="11" t="s">
        <v>61</v>
      </c>
      <c r="B123" s="12"/>
      <c r="C123" s="9"/>
      <c r="D123" s="9"/>
      <c r="E123" s="9"/>
    </row>
    <row r="124" spans="1:5" ht="24.75" customHeight="1" thickBot="1" x14ac:dyDescent="0.3">
      <c r="A124" s="1" t="s">
        <v>1</v>
      </c>
      <c r="B124" s="12">
        <f>B125</f>
        <v>45190</v>
      </c>
      <c r="C124" s="9">
        <f>C125</f>
        <v>40000</v>
      </c>
      <c r="D124" s="9">
        <f>D125</f>
        <v>51000</v>
      </c>
      <c r="E124" s="9">
        <f>E125</f>
        <v>53000</v>
      </c>
    </row>
    <row r="125" spans="1:5" ht="15.75" thickBot="1" x14ac:dyDescent="0.3">
      <c r="A125" s="11" t="s">
        <v>60</v>
      </c>
      <c r="B125" s="12">
        <v>45190</v>
      </c>
      <c r="C125" s="9">
        <v>40000</v>
      </c>
      <c r="D125" s="9">
        <v>51000</v>
      </c>
      <c r="E125" s="9">
        <v>53000</v>
      </c>
    </row>
    <row r="126" spans="1:5" ht="15.75" thickBot="1" x14ac:dyDescent="0.3">
      <c r="A126" s="11" t="s">
        <v>61</v>
      </c>
      <c r="B126" s="12"/>
      <c r="C126" s="9"/>
      <c r="D126" s="9"/>
      <c r="E126" s="9"/>
    </row>
    <row r="127" spans="1:5" ht="15.75" thickBot="1" x14ac:dyDescent="0.3">
      <c r="A127" s="1" t="s">
        <v>2</v>
      </c>
      <c r="B127" s="12"/>
      <c r="C127" s="9"/>
      <c r="D127" s="9"/>
      <c r="E127" s="9"/>
    </row>
    <row r="128" spans="1:5" ht="15.75" thickBot="1" x14ac:dyDescent="0.3">
      <c r="A128" s="11" t="s">
        <v>60</v>
      </c>
      <c r="B128" s="12"/>
      <c r="C128" s="9"/>
      <c r="D128" s="9"/>
      <c r="E128" s="9"/>
    </row>
    <row r="129" spans="1:5" ht="15.75" thickBot="1" x14ac:dyDescent="0.3">
      <c r="A129" s="11" t="s">
        <v>61</v>
      </c>
      <c r="B129" s="12"/>
      <c r="C129" s="9"/>
      <c r="D129" s="9"/>
      <c r="E129" s="9"/>
    </row>
    <row r="130" spans="1:5" ht="15.75" thickBot="1" x14ac:dyDescent="0.3">
      <c r="A130" s="1" t="s">
        <v>24</v>
      </c>
      <c r="B130" s="12"/>
      <c r="C130" s="9"/>
      <c r="D130" s="9"/>
      <c r="E130" s="9"/>
    </row>
    <row r="131" spans="1:5" ht="15.75" thickBot="1" x14ac:dyDescent="0.3">
      <c r="A131" s="11" t="s">
        <v>60</v>
      </c>
      <c r="B131" s="12"/>
      <c r="C131" s="9"/>
      <c r="D131" s="9"/>
      <c r="E131" s="9"/>
    </row>
    <row r="132" spans="1:5" ht="15.75" thickBot="1" x14ac:dyDescent="0.3">
      <c r="A132" s="11" t="s">
        <v>61</v>
      </c>
      <c r="B132" s="12"/>
      <c r="C132" s="9"/>
      <c r="D132" s="9"/>
      <c r="E132" s="9"/>
    </row>
    <row r="133" spans="1:5" ht="15.75" thickBot="1" x14ac:dyDescent="0.3">
      <c r="A133" s="1" t="s">
        <v>25</v>
      </c>
      <c r="B133" s="12"/>
      <c r="C133" s="9"/>
      <c r="D133" s="9"/>
      <c r="E133" s="9"/>
    </row>
    <row r="134" spans="1:5" ht="15.75" thickBot="1" x14ac:dyDescent="0.3">
      <c r="A134" s="11" t="s">
        <v>60</v>
      </c>
      <c r="B134" s="12"/>
      <c r="C134" s="9"/>
      <c r="D134" s="9"/>
      <c r="E134" s="9"/>
    </row>
    <row r="135" spans="1:5" ht="15.75" thickBot="1" x14ac:dyDescent="0.3">
      <c r="A135" s="11" t="s">
        <v>61</v>
      </c>
      <c r="B135" s="12"/>
      <c r="C135" s="9"/>
      <c r="D135" s="9"/>
      <c r="E135" s="9"/>
    </row>
    <row r="136" spans="1:5" ht="24.75" thickBot="1" x14ac:dyDescent="0.3">
      <c r="A136" s="1" t="s">
        <v>3</v>
      </c>
      <c r="B136" s="12"/>
      <c r="C136" s="9"/>
      <c r="D136" s="9"/>
      <c r="E136" s="9"/>
    </row>
    <row r="137" spans="1:5" ht="15.75" thickBot="1" x14ac:dyDescent="0.3">
      <c r="A137" s="11" t="s">
        <v>60</v>
      </c>
      <c r="B137" s="12"/>
      <c r="C137" s="9"/>
      <c r="D137" s="9"/>
      <c r="E137" s="9"/>
    </row>
    <row r="138" spans="1:5" ht="15.75" thickBot="1" x14ac:dyDescent="0.3">
      <c r="A138" s="11" t="s">
        <v>61</v>
      </c>
      <c r="B138" s="12"/>
      <c r="C138" s="9"/>
      <c r="D138" s="9"/>
      <c r="E138" s="9"/>
    </row>
    <row r="139" spans="1:5" ht="15.75" thickBot="1" x14ac:dyDescent="0.3">
      <c r="A139" s="24" t="s">
        <v>37</v>
      </c>
      <c r="B139" s="12">
        <f>B136+B133+B130+B127+B124+B121+B118</f>
        <v>45190</v>
      </c>
      <c r="C139" s="12">
        <f>C136+C133+C130+C127+C124+C121+C118</f>
        <v>40000</v>
      </c>
      <c r="D139" s="12">
        <f t="shared" ref="D139" si="11">D136+D133+D130+D127+D124+D121+D118</f>
        <v>51000</v>
      </c>
      <c r="E139" s="12">
        <f>E136+E133+E130+E127+E124+E121+E118</f>
        <v>53000</v>
      </c>
    </row>
    <row r="140" spans="1:5" ht="15.75" thickBot="1" x14ac:dyDescent="0.3">
      <c r="A140" s="180" t="s">
        <v>53</v>
      </c>
      <c r="B140" s="181"/>
      <c r="C140" s="181"/>
      <c r="D140" s="181"/>
      <c r="E140" s="182"/>
    </row>
    <row r="141" spans="1:5" ht="15.75" thickBot="1" x14ac:dyDescent="0.3">
      <c r="A141" s="180" t="s">
        <v>47</v>
      </c>
      <c r="B141" s="181"/>
      <c r="C141" s="181"/>
      <c r="D141" s="181"/>
      <c r="E141" s="182"/>
    </row>
    <row r="142" spans="1:5" ht="15.75" thickBot="1" x14ac:dyDescent="0.3">
      <c r="A142" s="21" t="s">
        <v>54</v>
      </c>
      <c r="B142" s="281" t="s">
        <v>258</v>
      </c>
      <c r="C142" s="282"/>
      <c r="D142" s="283"/>
      <c r="E142" s="284"/>
    </row>
    <row r="143" spans="1:5" ht="30.75" customHeight="1" thickBot="1" x14ac:dyDescent="0.3">
      <c r="A143" s="21" t="s">
        <v>64</v>
      </c>
      <c r="B143" s="136" t="s">
        <v>259</v>
      </c>
      <c r="C143" s="137" t="s">
        <v>65</v>
      </c>
      <c r="D143" s="283" t="s">
        <v>260</v>
      </c>
      <c r="E143" s="284"/>
    </row>
    <row r="144" spans="1:5" ht="15.75" thickBot="1" x14ac:dyDescent="0.3">
      <c r="A144" s="55"/>
      <c r="B144" s="166"/>
      <c r="C144" s="270"/>
      <c r="D144" s="179"/>
      <c r="E144" s="167"/>
    </row>
    <row r="145" spans="1:5" ht="17.25" customHeight="1" thickBot="1" x14ac:dyDescent="0.3">
      <c r="A145" s="4" t="s">
        <v>9</v>
      </c>
      <c r="B145" s="168" t="s">
        <v>261</v>
      </c>
      <c r="C145" s="169"/>
      <c r="D145" s="169"/>
      <c r="E145" s="170"/>
    </row>
    <row r="146" spans="1:5" ht="15.75" thickBot="1" x14ac:dyDescent="0.3">
      <c r="A146" s="4" t="s">
        <v>14</v>
      </c>
      <c r="B146" s="288" t="s">
        <v>262</v>
      </c>
      <c r="C146" s="289"/>
      <c r="D146" s="289"/>
      <c r="E146" s="290"/>
    </row>
    <row r="147" spans="1:5" ht="12.75" customHeight="1" x14ac:dyDescent="0.25">
      <c r="A147" s="174"/>
      <c r="B147" s="19">
        <v>2019</v>
      </c>
      <c r="C147" s="19">
        <v>2020</v>
      </c>
      <c r="D147" s="19">
        <v>2021</v>
      </c>
      <c r="E147" s="19">
        <v>2022</v>
      </c>
    </row>
    <row r="148" spans="1:5" ht="9" customHeight="1" thickBot="1" x14ac:dyDescent="0.3">
      <c r="A148" s="175"/>
      <c r="B148" s="20" t="s">
        <v>5</v>
      </c>
      <c r="C148" s="20" t="s">
        <v>6</v>
      </c>
      <c r="D148" s="20" t="s">
        <v>6</v>
      </c>
      <c r="E148" s="20" t="s">
        <v>6</v>
      </c>
    </row>
    <row r="149" spans="1:5" ht="15.75" thickBot="1" x14ac:dyDescent="0.3">
      <c r="A149" s="4" t="s">
        <v>8</v>
      </c>
      <c r="B149" s="6">
        <v>1</v>
      </c>
      <c r="C149" s="6">
        <v>1</v>
      </c>
      <c r="D149" s="6">
        <v>1</v>
      </c>
      <c r="E149" s="6"/>
    </row>
    <row r="150" spans="1:5" ht="15.75" thickBot="1" x14ac:dyDescent="0.3">
      <c r="A150" s="4" t="s">
        <v>15</v>
      </c>
      <c r="B150" s="51">
        <v>8640</v>
      </c>
      <c r="C150" s="51">
        <f>C168</f>
        <v>0</v>
      </c>
      <c r="D150" s="51">
        <f t="shared" ref="D150:E150" si="12">D168</f>
        <v>8600</v>
      </c>
      <c r="E150" s="51">
        <f t="shared" si="12"/>
        <v>0</v>
      </c>
    </row>
    <row r="151" spans="1:5" ht="15.75" thickBot="1" x14ac:dyDescent="0.3">
      <c r="A151" s="4" t="s">
        <v>23</v>
      </c>
      <c r="B151" s="6">
        <f>B150/B149</f>
        <v>8640</v>
      </c>
      <c r="C151" s="6">
        <f>C150/C149</f>
        <v>0</v>
      </c>
      <c r="D151" s="6">
        <f>D150/D149</f>
        <v>8600</v>
      </c>
      <c r="E151" s="6" t="e">
        <f>E150/E149</f>
        <v>#DIV/0!</v>
      </c>
    </row>
    <row r="152" spans="1:5" ht="15.75" thickBot="1" x14ac:dyDescent="0.3">
      <c r="A152" s="4" t="s">
        <v>16</v>
      </c>
      <c r="B152" s="83" t="s">
        <v>22</v>
      </c>
      <c r="C152" s="8">
        <f t="shared" ref="C152:E154" si="13">C149/B149-1</f>
        <v>0</v>
      </c>
      <c r="D152" s="8">
        <f>D149/C149-1</f>
        <v>0</v>
      </c>
      <c r="E152" s="8">
        <f t="shared" si="13"/>
        <v>-1</v>
      </c>
    </row>
    <row r="153" spans="1:5" ht="15.75" thickBot="1" x14ac:dyDescent="0.3">
      <c r="A153" s="4" t="s">
        <v>17</v>
      </c>
      <c r="B153" s="83" t="s">
        <v>22</v>
      </c>
      <c r="C153" s="8">
        <f t="shared" si="13"/>
        <v>-1</v>
      </c>
      <c r="D153" s="8" t="e">
        <f>D150/C150-1</f>
        <v>#DIV/0!</v>
      </c>
      <c r="E153" s="8">
        <f t="shared" si="13"/>
        <v>-1</v>
      </c>
    </row>
    <row r="154" spans="1:5" ht="15.75" thickBot="1" x14ac:dyDescent="0.3">
      <c r="A154" s="4" t="s">
        <v>18</v>
      </c>
      <c r="B154" s="83" t="s">
        <v>22</v>
      </c>
      <c r="C154" s="8">
        <f t="shared" si="13"/>
        <v>-1</v>
      </c>
      <c r="D154" s="8" t="e">
        <f>D151/C151-1</f>
        <v>#DIV/0!</v>
      </c>
      <c r="E154" s="8" t="e">
        <f t="shared" si="13"/>
        <v>#DIV/0!</v>
      </c>
    </row>
    <row r="155" spans="1:5" ht="15.75" thickBot="1" x14ac:dyDescent="0.3">
      <c r="A155" s="176" t="s">
        <v>39</v>
      </c>
      <c r="B155" s="177"/>
      <c r="C155" s="177"/>
      <c r="D155" s="177"/>
      <c r="E155" s="178"/>
    </row>
    <row r="156" spans="1:5" ht="12.75" customHeight="1" x14ac:dyDescent="0.25">
      <c r="A156" s="174"/>
      <c r="B156" s="19">
        <v>2019</v>
      </c>
      <c r="C156" s="19">
        <v>2020</v>
      </c>
      <c r="D156" s="19">
        <v>2021</v>
      </c>
      <c r="E156" s="19">
        <v>2022</v>
      </c>
    </row>
    <row r="157" spans="1:5" ht="9" customHeight="1" thickBot="1" x14ac:dyDescent="0.3">
      <c r="A157" s="175"/>
      <c r="B157" s="20" t="s">
        <v>5</v>
      </c>
      <c r="C157" s="20" t="s">
        <v>6</v>
      </c>
      <c r="D157" s="20" t="s">
        <v>6</v>
      </c>
      <c r="E157" s="20" t="s">
        <v>6</v>
      </c>
    </row>
    <row r="158" spans="1:5" ht="15.75" thickBot="1" x14ac:dyDescent="0.3">
      <c r="A158" s="1" t="s">
        <v>49</v>
      </c>
      <c r="B158" s="9">
        <f>B159+B160+B161+B162</f>
        <v>0</v>
      </c>
      <c r="C158" s="9">
        <f>C159+C160+C161+C162</f>
        <v>0</v>
      </c>
      <c r="D158" s="9">
        <f>D159+D160+D161+D162</f>
        <v>0</v>
      </c>
      <c r="E158" s="9">
        <f>E159+E160+E161+E162</f>
        <v>0</v>
      </c>
    </row>
    <row r="159" spans="1:5" ht="15.75" thickBot="1" x14ac:dyDescent="0.3">
      <c r="A159" s="11" t="s">
        <v>60</v>
      </c>
      <c r="B159" s="9"/>
      <c r="C159" s="9"/>
      <c r="D159" s="9"/>
      <c r="E159" s="9"/>
    </row>
    <row r="160" spans="1:5" ht="15.75" thickBot="1" x14ac:dyDescent="0.3">
      <c r="A160" s="11" t="s">
        <v>66</v>
      </c>
      <c r="B160" s="9"/>
      <c r="C160" s="9"/>
      <c r="D160" s="9"/>
      <c r="E160" s="9"/>
    </row>
    <row r="161" spans="1:5" ht="15.75" thickBot="1" x14ac:dyDescent="0.3">
      <c r="A161" s="11" t="s">
        <v>67</v>
      </c>
      <c r="B161" s="9"/>
      <c r="C161" s="9"/>
      <c r="D161" s="9"/>
      <c r="E161" s="9"/>
    </row>
    <row r="162" spans="1:5" ht="15.75" thickBot="1" x14ac:dyDescent="0.3">
      <c r="A162" s="11" t="s">
        <v>68</v>
      </c>
      <c r="B162" s="9"/>
      <c r="C162" s="9"/>
      <c r="D162" s="9"/>
      <c r="E162" s="9"/>
    </row>
    <row r="163" spans="1:5" ht="15.75" thickBot="1" x14ac:dyDescent="0.3">
      <c r="A163" s="1" t="s">
        <v>50</v>
      </c>
      <c r="B163" s="12">
        <f>B164+B165+B166+B167</f>
        <v>8640</v>
      </c>
      <c r="C163" s="12">
        <f>C164+C165+C166+C167</f>
        <v>0</v>
      </c>
      <c r="D163" s="12">
        <f>D164+D165+D166+D167</f>
        <v>8600</v>
      </c>
      <c r="E163" s="12">
        <f>E164+E165+E166+E167</f>
        <v>0</v>
      </c>
    </row>
    <row r="164" spans="1:5" ht="15.75" thickBot="1" x14ac:dyDescent="0.3">
      <c r="A164" s="11" t="s">
        <v>60</v>
      </c>
      <c r="B164" s="12">
        <v>8640</v>
      </c>
      <c r="C164" s="9"/>
      <c r="D164" s="9">
        <v>8600</v>
      </c>
      <c r="E164" s="9"/>
    </row>
    <row r="165" spans="1:5" ht="15.75" thickBot="1" x14ac:dyDescent="0.3">
      <c r="A165" s="11" t="s">
        <v>66</v>
      </c>
      <c r="B165" s="12"/>
      <c r="C165" s="9"/>
      <c r="D165" s="9"/>
      <c r="E165" s="9"/>
    </row>
    <row r="166" spans="1:5" ht="15.75" thickBot="1" x14ac:dyDescent="0.3">
      <c r="A166" s="11" t="s">
        <v>67</v>
      </c>
      <c r="B166" s="12"/>
      <c r="C166" s="9"/>
      <c r="D166" s="9"/>
      <c r="E166" s="9"/>
    </row>
    <row r="167" spans="1:5" ht="15.75" thickBot="1" x14ac:dyDescent="0.3">
      <c r="A167" s="11" t="s">
        <v>68</v>
      </c>
      <c r="B167" s="12"/>
      <c r="C167" s="9"/>
      <c r="D167" s="9"/>
      <c r="E167" s="9"/>
    </row>
    <row r="168" spans="1:5" ht="15.75" thickBot="1" x14ac:dyDescent="0.3">
      <c r="A168" s="56" t="s">
        <v>34</v>
      </c>
      <c r="B168" s="52">
        <f>B158+B163</f>
        <v>8640</v>
      </c>
      <c r="C168" s="52">
        <f>C158+C163</f>
        <v>0</v>
      </c>
      <c r="D168" s="52">
        <f>D158+D163</f>
        <v>8600</v>
      </c>
      <c r="E168" s="52">
        <f>E158+E163</f>
        <v>0</v>
      </c>
    </row>
    <row r="169" spans="1:5" ht="15.75" thickBot="1" x14ac:dyDescent="0.3">
      <c r="A169" s="180" t="s">
        <v>46</v>
      </c>
      <c r="B169" s="181"/>
      <c r="C169" s="181"/>
      <c r="D169" s="181"/>
      <c r="E169" s="182"/>
    </row>
    <row r="170" spans="1:5" ht="15.75" thickBot="1" x14ac:dyDescent="0.3">
      <c r="A170" s="180" t="s">
        <v>51</v>
      </c>
      <c r="B170" s="181"/>
      <c r="C170" s="181"/>
      <c r="D170" s="181"/>
      <c r="E170" s="182"/>
    </row>
    <row r="171" spans="1:5" ht="25.5" customHeight="1" thickBot="1" x14ac:dyDescent="0.3">
      <c r="A171" s="61" t="s">
        <v>29</v>
      </c>
      <c r="B171" s="166" t="s">
        <v>263</v>
      </c>
      <c r="C171" s="179"/>
      <c r="D171" s="179"/>
      <c r="E171" s="167"/>
    </row>
    <row r="172" spans="1:5" ht="34.5" thickBot="1" x14ac:dyDescent="0.3">
      <c r="A172" s="21" t="s">
        <v>28</v>
      </c>
      <c r="B172" s="57" t="s">
        <v>264</v>
      </c>
      <c r="C172" s="58" t="s">
        <v>65</v>
      </c>
      <c r="D172" s="59"/>
      <c r="E172" s="60"/>
    </row>
    <row r="173" spans="1:5" ht="17.25" customHeight="1" thickBot="1" x14ac:dyDescent="0.3">
      <c r="A173" s="4" t="s">
        <v>9</v>
      </c>
      <c r="B173" s="168" t="s">
        <v>265</v>
      </c>
      <c r="C173" s="169"/>
      <c r="D173" s="169"/>
      <c r="E173" s="170"/>
    </row>
    <row r="174" spans="1:5" ht="15.75" thickBot="1" x14ac:dyDescent="0.3">
      <c r="A174" s="4" t="s">
        <v>14</v>
      </c>
      <c r="B174" s="171" t="s">
        <v>164</v>
      </c>
      <c r="C174" s="172"/>
      <c r="D174" s="172"/>
      <c r="E174" s="173"/>
    </row>
    <row r="175" spans="1:5" ht="12.75" customHeight="1" x14ac:dyDescent="0.25">
      <c r="A175" s="174"/>
      <c r="B175" s="19">
        <v>2109</v>
      </c>
      <c r="C175" s="19">
        <v>2020</v>
      </c>
      <c r="D175" s="19">
        <v>2021</v>
      </c>
      <c r="E175" s="19">
        <v>2022</v>
      </c>
    </row>
    <row r="176" spans="1:5" ht="9" customHeight="1" thickBot="1" x14ac:dyDescent="0.3">
      <c r="A176" s="175"/>
      <c r="B176" s="20" t="s">
        <v>5</v>
      </c>
      <c r="C176" s="20" t="s">
        <v>6</v>
      </c>
      <c r="D176" s="20" t="s">
        <v>6</v>
      </c>
      <c r="E176" s="20" t="s">
        <v>6</v>
      </c>
    </row>
    <row r="177" spans="1:5" ht="15.75" thickBot="1" x14ac:dyDescent="0.3">
      <c r="A177" s="4" t="s">
        <v>8</v>
      </c>
      <c r="B177" s="83">
        <v>0</v>
      </c>
      <c r="C177" s="83">
        <v>0</v>
      </c>
      <c r="D177" s="83">
        <v>3</v>
      </c>
      <c r="E177" s="83">
        <v>3</v>
      </c>
    </row>
    <row r="178" spans="1:5" ht="15.75" thickBot="1" x14ac:dyDescent="0.3">
      <c r="A178" s="4" t="s">
        <v>15</v>
      </c>
      <c r="B178" s="51">
        <f>B196</f>
        <v>0</v>
      </c>
      <c r="C178" s="51">
        <f>C196</f>
        <v>0</v>
      </c>
      <c r="D178" s="51">
        <f>D191</f>
        <v>71300</v>
      </c>
      <c r="E178" s="51">
        <f>E191</f>
        <v>138500</v>
      </c>
    </row>
    <row r="179" spans="1:5" ht="15.75" thickBot="1" x14ac:dyDescent="0.3">
      <c r="A179" s="4" t="s">
        <v>23</v>
      </c>
      <c r="B179" s="6" t="e">
        <f>B178/B177</f>
        <v>#DIV/0!</v>
      </c>
      <c r="C179" s="6" t="e">
        <f>C178/C177</f>
        <v>#DIV/0!</v>
      </c>
      <c r="D179" s="6">
        <f>D178/D177</f>
        <v>23766.666666666668</v>
      </c>
      <c r="E179" s="6">
        <f>E178/E177</f>
        <v>46166.666666666664</v>
      </c>
    </row>
    <row r="180" spans="1:5" ht="15.75" thickBot="1" x14ac:dyDescent="0.3">
      <c r="A180" s="4" t="s">
        <v>16</v>
      </c>
      <c r="B180" s="83" t="s">
        <v>22</v>
      </c>
      <c r="C180" s="8" t="e">
        <f t="shared" ref="C180:E182" si="14">C177/B177-1</f>
        <v>#DIV/0!</v>
      </c>
      <c r="D180" s="8" t="e">
        <f>D177/C177-1</f>
        <v>#DIV/0!</v>
      </c>
      <c r="E180" s="8">
        <f t="shared" si="14"/>
        <v>0</v>
      </c>
    </row>
    <row r="181" spans="1:5" ht="15.75" thickBot="1" x14ac:dyDescent="0.3">
      <c r="A181" s="4" t="s">
        <v>17</v>
      </c>
      <c r="B181" s="83" t="s">
        <v>22</v>
      </c>
      <c r="C181" s="8" t="e">
        <f t="shared" si="14"/>
        <v>#DIV/0!</v>
      </c>
      <c r="D181" s="8" t="e">
        <f>D178/C178-1</f>
        <v>#DIV/0!</v>
      </c>
      <c r="E181" s="8">
        <f t="shared" si="14"/>
        <v>0.94249649368863953</v>
      </c>
    </row>
    <row r="182" spans="1:5" ht="15.75" thickBot="1" x14ac:dyDescent="0.3">
      <c r="A182" s="4" t="s">
        <v>18</v>
      </c>
      <c r="B182" s="83" t="s">
        <v>22</v>
      </c>
      <c r="C182" s="8" t="e">
        <f t="shared" si="14"/>
        <v>#DIV/0!</v>
      </c>
      <c r="D182" s="8" t="e">
        <f>D179/C179-1</f>
        <v>#DIV/0!</v>
      </c>
      <c r="E182" s="8">
        <f t="shared" si="14"/>
        <v>0.9424964936886393</v>
      </c>
    </row>
    <row r="183" spans="1:5" ht="15.75" thickBot="1" x14ac:dyDescent="0.3">
      <c r="A183" s="176" t="s">
        <v>40</v>
      </c>
      <c r="B183" s="177"/>
      <c r="C183" s="177"/>
      <c r="D183" s="177"/>
      <c r="E183" s="178"/>
    </row>
    <row r="184" spans="1:5" ht="12.75" customHeight="1" x14ac:dyDescent="0.25">
      <c r="A184" s="174"/>
      <c r="B184" s="19">
        <v>2019</v>
      </c>
      <c r="C184" s="19">
        <v>2020</v>
      </c>
      <c r="D184" s="19">
        <v>2021</v>
      </c>
      <c r="E184" s="19">
        <v>2022</v>
      </c>
    </row>
    <row r="185" spans="1:5" ht="9" customHeight="1" thickBot="1" x14ac:dyDescent="0.3">
      <c r="A185" s="175"/>
      <c r="B185" s="20" t="s">
        <v>5</v>
      </c>
      <c r="C185" s="20" t="s">
        <v>6</v>
      </c>
      <c r="D185" s="20" t="s">
        <v>6</v>
      </c>
      <c r="E185" s="20" t="s">
        <v>6</v>
      </c>
    </row>
    <row r="186" spans="1:5" ht="15.75" thickBot="1" x14ac:dyDescent="0.3">
      <c r="A186" s="1" t="s">
        <v>49</v>
      </c>
      <c r="B186" s="9">
        <f>B187+B188+B189+B190</f>
        <v>0</v>
      </c>
      <c r="C186" s="9">
        <f>C187+C188+C189+C190</f>
        <v>0</v>
      </c>
      <c r="D186" s="9">
        <f>D187+D188+D189+D190</f>
        <v>0</v>
      </c>
      <c r="E186" s="9">
        <f>E187+E188+E189+E190</f>
        <v>0</v>
      </c>
    </row>
    <row r="187" spans="1:5" ht="15.75" thickBot="1" x14ac:dyDescent="0.3">
      <c r="A187" s="11" t="s">
        <v>60</v>
      </c>
      <c r="B187" s="9"/>
      <c r="C187" s="9"/>
      <c r="D187" s="9"/>
      <c r="E187" s="9"/>
    </row>
    <row r="188" spans="1:5" ht="15.75" thickBot="1" x14ac:dyDescent="0.3">
      <c r="A188" s="11" t="s">
        <v>66</v>
      </c>
      <c r="B188" s="9"/>
      <c r="C188" s="9"/>
      <c r="D188" s="9"/>
      <c r="E188" s="9"/>
    </row>
    <row r="189" spans="1:5" ht="15.75" thickBot="1" x14ac:dyDescent="0.3">
      <c r="A189" s="11" t="s">
        <v>67</v>
      </c>
      <c r="B189" s="9"/>
      <c r="C189" s="9"/>
      <c r="D189" s="9"/>
      <c r="E189" s="9"/>
    </row>
    <row r="190" spans="1:5" ht="15.75" thickBot="1" x14ac:dyDescent="0.3">
      <c r="A190" s="11" t="s">
        <v>68</v>
      </c>
      <c r="B190" s="9"/>
      <c r="C190" s="9"/>
      <c r="D190" s="9"/>
      <c r="E190" s="9"/>
    </row>
    <row r="191" spans="1:5" ht="15.75" thickBot="1" x14ac:dyDescent="0.3">
      <c r="A191" s="1" t="s">
        <v>50</v>
      </c>
      <c r="B191" s="12">
        <f>B192+B193+B194+B195</f>
        <v>0</v>
      </c>
      <c r="C191" s="12"/>
      <c r="D191" s="12">
        <f>D192+D193+D194+D195</f>
        <v>71300</v>
      </c>
      <c r="E191" s="12">
        <f>E192+E193+E194+E195</f>
        <v>138500</v>
      </c>
    </row>
    <row r="192" spans="1:5" ht="15.75" thickBot="1" x14ac:dyDescent="0.3">
      <c r="A192" s="11" t="s">
        <v>60</v>
      </c>
      <c r="B192" s="12"/>
      <c r="C192" s="12"/>
      <c r="D192" s="12">
        <v>71300</v>
      </c>
      <c r="E192" s="12">
        <v>138500</v>
      </c>
    </row>
    <row r="193" spans="1:5" ht="15.75" thickBot="1" x14ac:dyDescent="0.3">
      <c r="A193" s="11" t="s">
        <v>66</v>
      </c>
      <c r="B193" s="12"/>
      <c r="C193" s="12"/>
      <c r="D193" s="12"/>
      <c r="E193" s="12"/>
    </row>
    <row r="194" spans="1:5" ht="15.75" thickBot="1" x14ac:dyDescent="0.3">
      <c r="A194" s="11" t="s">
        <v>67</v>
      </c>
      <c r="B194" s="12"/>
      <c r="C194" s="12"/>
      <c r="D194" s="12"/>
      <c r="E194" s="12"/>
    </row>
    <row r="195" spans="1:5" ht="15.75" thickBot="1" x14ac:dyDescent="0.3">
      <c r="A195" s="11" t="s">
        <v>68</v>
      </c>
      <c r="B195" s="12"/>
      <c r="C195" s="12"/>
      <c r="D195" s="12"/>
      <c r="E195" s="12"/>
    </row>
    <row r="196" spans="1:5" ht="15.75" thickBot="1" x14ac:dyDescent="0.3">
      <c r="A196" s="138" t="s">
        <v>37</v>
      </c>
      <c r="B196" s="52">
        <f>B186+B191</f>
        <v>0</v>
      </c>
      <c r="C196" s="52">
        <f>C186+C191</f>
        <v>0</v>
      </c>
      <c r="D196" s="52">
        <f>D186+D191</f>
        <v>71300</v>
      </c>
      <c r="E196" s="52">
        <f>E186+E191</f>
        <v>138500</v>
      </c>
    </row>
    <row r="197" spans="1:5" ht="15.75" thickBot="1" x14ac:dyDescent="0.3">
      <c r="A197" s="21" t="s">
        <v>54</v>
      </c>
      <c r="B197" s="166" t="s">
        <v>266</v>
      </c>
      <c r="C197" s="287"/>
      <c r="D197" s="179"/>
      <c r="E197" s="167"/>
    </row>
    <row r="198" spans="1:5" ht="30.75" customHeight="1" thickBot="1" x14ac:dyDescent="0.3">
      <c r="A198" s="21" t="s">
        <v>64</v>
      </c>
      <c r="B198" s="21" t="s">
        <v>267</v>
      </c>
      <c r="C198" s="54" t="s">
        <v>65</v>
      </c>
      <c r="D198" s="179" t="s">
        <v>268</v>
      </c>
      <c r="E198" s="167"/>
    </row>
    <row r="199" spans="1:5" ht="15.75" thickBot="1" x14ac:dyDescent="0.3">
      <c r="A199" s="55"/>
      <c r="B199" s="166"/>
      <c r="C199" s="270"/>
      <c r="D199" s="179"/>
      <c r="E199" s="167"/>
    </row>
    <row r="200" spans="1:5" ht="29.25" customHeight="1" thickBot="1" x14ac:dyDescent="0.3">
      <c r="A200" s="4" t="s">
        <v>9</v>
      </c>
      <c r="B200" s="168" t="s">
        <v>269</v>
      </c>
      <c r="C200" s="169"/>
      <c r="D200" s="169"/>
      <c r="E200" s="170"/>
    </row>
    <row r="201" spans="1:5" ht="15.75" thickBot="1" x14ac:dyDescent="0.3">
      <c r="A201" s="4" t="s">
        <v>14</v>
      </c>
      <c r="B201" s="171" t="s">
        <v>270</v>
      </c>
      <c r="C201" s="172"/>
      <c r="D201" s="172"/>
      <c r="E201" s="173"/>
    </row>
    <row r="202" spans="1:5" ht="12.75" customHeight="1" x14ac:dyDescent="0.25">
      <c r="A202" s="174"/>
      <c r="B202" s="19">
        <v>2019</v>
      </c>
      <c r="C202" s="19">
        <v>2020</v>
      </c>
      <c r="D202" s="19">
        <v>2021</v>
      </c>
      <c r="E202" s="19">
        <v>2022</v>
      </c>
    </row>
    <row r="203" spans="1:5" ht="33.75" customHeight="1" thickBot="1" x14ac:dyDescent="0.3">
      <c r="A203" s="175"/>
      <c r="B203" s="20" t="s">
        <v>5</v>
      </c>
      <c r="C203" s="20" t="s">
        <v>271</v>
      </c>
      <c r="D203" s="20" t="s">
        <v>6</v>
      </c>
      <c r="E203" s="20" t="s">
        <v>6</v>
      </c>
    </row>
    <row r="204" spans="1:5" ht="15.75" thickBot="1" x14ac:dyDescent="0.3">
      <c r="A204" s="4" t="s">
        <v>8</v>
      </c>
      <c r="B204" s="6">
        <v>1</v>
      </c>
      <c r="C204" s="6">
        <v>0</v>
      </c>
      <c r="D204" s="6"/>
      <c r="E204" s="6"/>
    </row>
    <row r="205" spans="1:5" ht="15.75" thickBot="1" x14ac:dyDescent="0.3">
      <c r="A205" s="4" t="s">
        <v>15</v>
      </c>
      <c r="B205" s="6">
        <v>39816</v>
      </c>
      <c r="C205" s="6">
        <v>0</v>
      </c>
      <c r="D205" s="6"/>
      <c r="E205" s="6">
        <f>E268-E230</f>
        <v>0</v>
      </c>
    </row>
    <row r="206" spans="1:5" ht="15.75" thickBot="1" x14ac:dyDescent="0.3">
      <c r="A206" s="4" t="s">
        <v>23</v>
      </c>
      <c r="B206" s="6">
        <f>B205/B204</f>
        <v>39816</v>
      </c>
      <c r="C206" s="6" t="e">
        <f>C205/C204</f>
        <v>#DIV/0!</v>
      </c>
      <c r="D206" s="6" t="e">
        <f>D205/D204</f>
        <v>#DIV/0!</v>
      </c>
      <c r="E206" s="6" t="e">
        <f>E205/E204</f>
        <v>#DIV/0!</v>
      </c>
    </row>
    <row r="207" spans="1:5" ht="15.75" thickBot="1" x14ac:dyDescent="0.3">
      <c r="A207" s="4" t="s">
        <v>16</v>
      </c>
      <c r="B207" s="83" t="s">
        <v>22</v>
      </c>
      <c r="C207" s="8">
        <f t="shared" ref="C207:E209" si="15">C204/B204-1</f>
        <v>-1</v>
      </c>
      <c r="D207" s="8" t="e">
        <f>D204/C204-1</f>
        <v>#DIV/0!</v>
      </c>
      <c r="E207" s="8" t="e">
        <f t="shared" si="15"/>
        <v>#DIV/0!</v>
      </c>
    </row>
    <row r="208" spans="1:5" ht="15.75" thickBot="1" x14ac:dyDescent="0.3">
      <c r="A208" s="4" t="s">
        <v>17</v>
      </c>
      <c r="B208" s="83" t="s">
        <v>22</v>
      </c>
      <c r="C208" s="8">
        <f t="shared" si="15"/>
        <v>-1</v>
      </c>
      <c r="D208" s="8" t="e">
        <f>D205/C205-1</f>
        <v>#DIV/0!</v>
      </c>
      <c r="E208" s="8" t="e">
        <f t="shared" si="15"/>
        <v>#DIV/0!</v>
      </c>
    </row>
    <row r="209" spans="1:5" ht="15.75" thickBot="1" x14ac:dyDescent="0.3">
      <c r="A209" s="4" t="s">
        <v>18</v>
      </c>
      <c r="B209" s="83" t="s">
        <v>22</v>
      </c>
      <c r="C209" s="8" t="e">
        <f t="shared" si="15"/>
        <v>#DIV/0!</v>
      </c>
      <c r="D209" s="8" t="e">
        <f>D206/C206-1</f>
        <v>#DIV/0!</v>
      </c>
      <c r="E209" s="8" t="e">
        <f t="shared" si="15"/>
        <v>#DIV/0!</v>
      </c>
    </row>
    <row r="210" spans="1:5" ht="15.75" thickBot="1" x14ac:dyDescent="0.3">
      <c r="A210" s="176" t="s">
        <v>39</v>
      </c>
      <c r="B210" s="177"/>
      <c r="C210" s="177"/>
      <c r="D210" s="177"/>
      <c r="E210" s="178"/>
    </row>
    <row r="211" spans="1:5" ht="27.75" customHeight="1" x14ac:dyDescent="0.25">
      <c r="A211" s="174"/>
      <c r="B211" s="19">
        <v>2019</v>
      </c>
      <c r="C211" s="19">
        <v>2020</v>
      </c>
      <c r="D211" s="19">
        <v>2021</v>
      </c>
      <c r="E211" s="19">
        <v>2022</v>
      </c>
    </row>
    <row r="212" spans="1:5" ht="13.5" customHeight="1" thickBot="1" x14ac:dyDescent="0.3">
      <c r="A212" s="175"/>
      <c r="B212" s="20" t="s">
        <v>5</v>
      </c>
      <c r="C212" s="20" t="s">
        <v>6</v>
      </c>
      <c r="D212" s="20" t="s">
        <v>6</v>
      </c>
      <c r="E212" s="20" t="s">
        <v>6</v>
      </c>
    </row>
    <row r="213" spans="1:5" ht="15.75" thickBot="1" x14ac:dyDescent="0.3">
      <c r="A213" s="1" t="s">
        <v>49</v>
      </c>
      <c r="B213" s="9">
        <f>B214+B215+B216+B217</f>
        <v>0</v>
      </c>
      <c r="C213" s="9">
        <f>C214+C215+C216+C217</f>
        <v>0</v>
      </c>
      <c r="D213" s="9">
        <f>D214+D215+D216+D217</f>
        <v>0</v>
      </c>
      <c r="E213" s="9">
        <f>E214+E215+E216+E217</f>
        <v>0</v>
      </c>
    </row>
    <row r="214" spans="1:5" ht="15.75" thickBot="1" x14ac:dyDescent="0.3">
      <c r="A214" s="11" t="s">
        <v>60</v>
      </c>
      <c r="B214" s="9"/>
      <c r="C214" s="9"/>
      <c r="D214" s="9"/>
      <c r="E214" s="9"/>
    </row>
    <row r="215" spans="1:5" ht="15.75" thickBot="1" x14ac:dyDescent="0.3">
      <c r="A215" s="11" t="s">
        <v>66</v>
      </c>
      <c r="B215" s="9"/>
      <c r="C215" s="9"/>
      <c r="D215" s="9"/>
      <c r="E215" s="9"/>
    </row>
    <row r="216" spans="1:5" ht="15.75" thickBot="1" x14ac:dyDescent="0.3">
      <c r="A216" s="11" t="s">
        <v>67</v>
      </c>
      <c r="B216" s="9"/>
      <c r="C216" s="9"/>
      <c r="D216" s="9"/>
      <c r="E216" s="9"/>
    </row>
    <row r="217" spans="1:5" ht="15.75" thickBot="1" x14ac:dyDescent="0.3">
      <c r="A217" s="11" t="s">
        <v>68</v>
      </c>
      <c r="B217" s="9"/>
      <c r="C217" s="9">
        <v>0</v>
      </c>
      <c r="D217" s="9"/>
      <c r="E217" s="9"/>
    </row>
    <row r="218" spans="1:5" ht="15.75" thickBot="1" x14ac:dyDescent="0.3">
      <c r="A218" s="1" t="s">
        <v>50</v>
      </c>
      <c r="B218" s="12">
        <f>B219+B220+B221+B222</f>
        <v>39816</v>
      </c>
      <c r="C218" s="12">
        <f>C219+C220+C221+C222</f>
        <v>0</v>
      </c>
      <c r="D218" s="12">
        <f>D219+D220+D221+D222</f>
        <v>0</v>
      </c>
      <c r="E218" s="12">
        <f>E219+E220+E221+E222</f>
        <v>0</v>
      </c>
    </row>
    <row r="219" spans="1:5" ht="15.75" thickBot="1" x14ac:dyDescent="0.3">
      <c r="A219" s="11" t="s">
        <v>60</v>
      </c>
      <c r="B219" s="12"/>
      <c r="C219" s="9"/>
      <c r="D219" s="9"/>
      <c r="E219" s="9"/>
    </row>
    <row r="220" spans="1:5" ht="15.75" thickBot="1" x14ac:dyDescent="0.3">
      <c r="A220" s="11" t="s">
        <v>66</v>
      </c>
      <c r="B220" s="12">
        <v>39816</v>
      </c>
      <c r="C220" s="9"/>
      <c r="D220" s="9"/>
      <c r="E220" s="9"/>
    </row>
    <row r="221" spans="1:5" ht="15.75" thickBot="1" x14ac:dyDescent="0.3">
      <c r="A221" s="11" t="s">
        <v>67</v>
      </c>
      <c r="B221" s="12"/>
      <c r="C221" s="9"/>
      <c r="D221" s="9"/>
      <c r="E221" s="9"/>
    </row>
    <row r="222" spans="1:5" ht="15.75" thickBot="1" x14ac:dyDescent="0.3">
      <c r="A222" s="11" t="s">
        <v>68</v>
      </c>
      <c r="B222" s="12"/>
      <c r="C222" s="9"/>
      <c r="D222" s="9"/>
      <c r="E222" s="9"/>
    </row>
    <row r="223" spans="1:5" ht="15.75" thickBot="1" x14ac:dyDescent="0.3">
      <c r="A223" s="56" t="s">
        <v>34</v>
      </c>
      <c r="B223" s="52">
        <f t="shared" ref="B223:E223" si="16">B213+B218</f>
        <v>39816</v>
      </c>
      <c r="C223" s="52">
        <f t="shared" si="16"/>
        <v>0</v>
      </c>
      <c r="D223" s="52">
        <f t="shared" si="16"/>
        <v>0</v>
      </c>
      <c r="E223" s="52">
        <f t="shared" si="16"/>
        <v>0</v>
      </c>
    </row>
    <row r="224" spans="1:5" ht="34.5" thickBot="1" x14ac:dyDescent="0.3">
      <c r="A224" s="21" t="s">
        <v>69</v>
      </c>
      <c r="B224" s="21" t="s">
        <v>272</v>
      </c>
      <c r="C224" s="54" t="s">
        <v>65</v>
      </c>
      <c r="D224" s="179" t="s">
        <v>273</v>
      </c>
      <c r="E224" s="167"/>
    </row>
    <row r="225" spans="1:5" ht="33" customHeight="1" thickBot="1" x14ac:dyDescent="0.3">
      <c r="A225" s="4" t="s">
        <v>9</v>
      </c>
      <c r="B225" s="168" t="s">
        <v>274</v>
      </c>
      <c r="C225" s="169"/>
      <c r="D225" s="169"/>
      <c r="E225" s="170"/>
    </row>
    <row r="226" spans="1:5" ht="15.75" thickBot="1" x14ac:dyDescent="0.3">
      <c r="A226" s="4" t="s">
        <v>14</v>
      </c>
      <c r="B226" s="171" t="s">
        <v>275</v>
      </c>
      <c r="C226" s="172"/>
      <c r="D226" s="172"/>
      <c r="E226" s="173"/>
    </row>
    <row r="227" spans="1:5" ht="12.75" customHeight="1" x14ac:dyDescent="0.25">
      <c r="A227" s="174"/>
      <c r="B227" s="19">
        <v>2019</v>
      </c>
      <c r="C227" s="19">
        <v>2020</v>
      </c>
      <c r="D227" s="19">
        <v>2021</v>
      </c>
      <c r="E227" s="19">
        <v>2022</v>
      </c>
    </row>
    <row r="228" spans="1:5" ht="31.5" customHeight="1" thickBot="1" x14ac:dyDescent="0.3">
      <c r="A228" s="175"/>
      <c r="B228" s="20" t="s">
        <v>5</v>
      </c>
      <c r="C228" s="20" t="s">
        <v>271</v>
      </c>
      <c r="D228" s="20" t="s">
        <v>6</v>
      </c>
      <c r="E228" s="20" t="s">
        <v>6</v>
      </c>
    </row>
    <row r="229" spans="1:5" ht="15.75" thickBot="1" x14ac:dyDescent="0.3">
      <c r="A229" s="4" t="s">
        <v>8</v>
      </c>
      <c r="B229" s="83">
        <v>8</v>
      </c>
      <c r="C229" s="83">
        <v>0</v>
      </c>
      <c r="D229" s="83">
        <v>0</v>
      </c>
      <c r="E229" s="83">
        <v>0</v>
      </c>
    </row>
    <row r="230" spans="1:5" ht="15.75" thickBot="1" x14ac:dyDescent="0.3">
      <c r="A230" s="4" t="s">
        <v>15</v>
      </c>
      <c r="B230" s="6">
        <v>158754</v>
      </c>
      <c r="C230" s="6">
        <v>0</v>
      </c>
      <c r="D230" s="6">
        <v>0</v>
      </c>
      <c r="E230" s="6">
        <v>0</v>
      </c>
    </row>
    <row r="231" spans="1:5" ht="15.75" thickBot="1" x14ac:dyDescent="0.3">
      <c r="A231" s="4" t="s">
        <v>23</v>
      </c>
      <c r="B231" s="6">
        <f>B230/B229</f>
        <v>19844.25</v>
      </c>
      <c r="C231" s="6" t="e">
        <f>C230/C229</f>
        <v>#DIV/0!</v>
      </c>
      <c r="D231" s="6" t="e">
        <f>D230/D229</f>
        <v>#DIV/0!</v>
      </c>
      <c r="E231" s="6" t="e">
        <f>E230/E229</f>
        <v>#DIV/0!</v>
      </c>
    </row>
    <row r="232" spans="1:5" ht="15.75" thickBot="1" x14ac:dyDescent="0.3">
      <c r="A232" s="4" t="s">
        <v>16</v>
      </c>
      <c r="B232" s="83" t="s">
        <v>22</v>
      </c>
      <c r="C232" s="8">
        <f t="shared" ref="C232:E234" si="17">C229/B229-1</f>
        <v>-1</v>
      </c>
      <c r="D232" s="8" t="e">
        <f>D229/C229-1</f>
        <v>#DIV/0!</v>
      </c>
      <c r="E232" s="8" t="e">
        <f t="shared" si="17"/>
        <v>#DIV/0!</v>
      </c>
    </row>
    <row r="233" spans="1:5" ht="15.75" thickBot="1" x14ac:dyDescent="0.3">
      <c r="A233" s="4" t="s">
        <v>17</v>
      </c>
      <c r="B233" s="83" t="s">
        <v>22</v>
      </c>
      <c r="C233" s="8">
        <f t="shared" si="17"/>
        <v>-1</v>
      </c>
      <c r="D233" s="8" t="e">
        <f>D230/C230-1</f>
        <v>#DIV/0!</v>
      </c>
      <c r="E233" s="8" t="e">
        <f t="shared" si="17"/>
        <v>#DIV/0!</v>
      </c>
    </row>
    <row r="234" spans="1:5" ht="15.75" thickBot="1" x14ac:dyDescent="0.3">
      <c r="A234" s="4" t="s">
        <v>18</v>
      </c>
      <c r="B234" s="83" t="s">
        <v>22</v>
      </c>
      <c r="C234" s="8" t="e">
        <f t="shared" si="17"/>
        <v>#DIV/0!</v>
      </c>
      <c r="D234" s="8" t="e">
        <f>D231/C231-1</f>
        <v>#DIV/0!</v>
      </c>
      <c r="E234" s="8" t="e">
        <f t="shared" si="17"/>
        <v>#DIV/0!</v>
      </c>
    </row>
    <row r="235" spans="1:5" ht="15.75" thickBot="1" x14ac:dyDescent="0.3">
      <c r="A235" s="176" t="s">
        <v>71</v>
      </c>
      <c r="B235" s="177"/>
      <c r="C235" s="177"/>
      <c r="D235" s="177"/>
      <c r="E235" s="178"/>
    </row>
    <row r="236" spans="1:5" ht="26.25" customHeight="1" x14ac:dyDescent="0.25">
      <c r="A236" s="174"/>
      <c r="B236" s="19">
        <v>2019</v>
      </c>
      <c r="C236" s="19">
        <v>2020</v>
      </c>
      <c r="D236" s="19">
        <v>2021</v>
      </c>
      <c r="E236" s="19">
        <v>2022</v>
      </c>
    </row>
    <row r="237" spans="1:5" ht="19.5" customHeight="1" thickBot="1" x14ac:dyDescent="0.3">
      <c r="A237" s="175"/>
      <c r="B237" s="20" t="s">
        <v>5</v>
      </c>
      <c r="C237" s="20" t="s">
        <v>6</v>
      </c>
      <c r="D237" s="20" t="s">
        <v>6</v>
      </c>
      <c r="E237" s="20" t="s">
        <v>6</v>
      </c>
    </row>
    <row r="238" spans="1:5" ht="15.75" thickBot="1" x14ac:dyDescent="0.3">
      <c r="A238" s="1" t="s">
        <v>49</v>
      </c>
      <c r="B238" s="9">
        <f>B239+B240+B241+B242</f>
        <v>0</v>
      </c>
      <c r="C238" s="9">
        <f>C239+C240+C241+C242</f>
        <v>0</v>
      </c>
      <c r="D238" s="9">
        <f>D239+D240+D241+D242</f>
        <v>0</v>
      </c>
      <c r="E238" s="9">
        <f>E239+E240+E241+E242</f>
        <v>0</v>
      </c>
    </row>
    <row r="239" spans="1:5" ht="15.75" thickBot="1" x14ac:dyDescent="0.3">
      <c r="A239" s="11" t="s">
        <v>60</v>
      </c>
      <c r="B239" s="9"/>
      <c r="C239" s="9"/>
      <c r="D239" s="9"/>
      <c r="E239" s="9"/>
    </row>
    <row r="240" spans="1:5" ht="15.75" thickBot="1" x14ac:dyDescent="0.3">
      <c r="A240" s="11" t="s">
        <v>66</v>
      </c>
      <c r="B240" s="9"/>
      <c r="C240" s="9"/>
      <c r="D240" s="9"/>
      <c r="E240" s="9"/>
    </row>
    <row r="241" spans="1:5" ht="15.75" thickBot="1" x14ac:dyDescent="0.3">
      <c r="A241" s="11" t="s">
        <v>67</v>
      </c>
      <c r="B241" s="9"/>
      <c r="C241" s="9"/>
      <c r="D241" s="9"/>
      <c r="E241" s="9"/>
    </row>
    <row r="242" spans="1:5" ht="15.75" thickBot="1" x14ac:dyDescent="0.3">
      <c r="A242" s="11" t="s">
        <v>68</v>
      </c>
      <c r="B242" s="9"/>
      <c r="C242" s="9">
        <v>0</v>
      </c>
      <c r="D242" s="9">
        <v>0</v>
      </c>
      <c r="E242" s="9"/>
    </row>
    <row r="243" spans="1:5" ht="15.75" thickBot="1" x14ac:dyDescent="0.3">
      <c r="A243" s="1" t="s">
        <v>50</v>
      </c>
      <c r="B243" s="12">
        <f>B244+B245+B246+B247</f>
        <v>158754</v>
      </c>
      <c r="C243" s="12">
        <f>C244+C245+C246+C247</f>
        <v>0</v>
      </c>
      <c r="D243" s="12">
        <f>D244+D245+D246+D247</f>
        <v>0</v>
      </c>
      <c r="E243" s="12">
        <f>E244+E245+E246+E247</f>
        <v>0</v>
      </c>
    </row>
    <row r="244" spans="1:5" ht="15.75" thickBot="1" x14ac:dyDescent="0.3">
      <c r="A244" s="11" t="s">
        <v>60</v>
      </c>
      <c r="B244" s="12"/>
      <c r="C244" s="9"/>
      <c r="D244" s="9"/>
      <c r="E244" s="9"/>
    </row>
    <row r="245" spans="1:5" ht="15.75" thickBot="1" x14ac:dyDescent="0.3">
      <c r="A245" s="11" t="s">
        <v>66</v>
      </c>
      <c r="B245" s="12">
        <v>158754</v>
      </c>
      <c r="C245" s="9"/>
      <c r="D245" s="9">
        <v>0</v>
      </c>
      <c r="E245" s="9"/>
    </row>
    <row r="246" spans="1:5" ht="15.75" thickBot="1" x14ac:dyDescent="0.3">
      <c r="A246" s="11" t="s">
        <v>67</v>
      </c>
      <c r="B246" s="12"/>
      <c r="C246" s="9"/>
      <c r="D246" s="9"/>
      <c r="E246" s="9"/>
    </row>
    <row r="247" spans="1:5" ht="15.75" thickBot="1" x14ac:dyDescent="0.3">
      <c r="A247" s="11" t="s">
        <v>68</v>
      </c>
      <c r="B247" s="12"/>
      <c r="C247" s="9"/>
      <c r="D247" s="9"/>
      <c r="E247" s="9"/>
    </row>
    <row r="248" spans="1:5" ht="15.75" thickBot="1" x14ac:dyDescent="0.3">
      <c r="A248" s="56" t="s">
        <v>72</v>
      </c>
      <c r="B248" s="12">
        <f t="shared" ref="B248:E248" si="18">B238+B243</f>
        <v>158754</v>
      </c>
      <c r="C248" s="12">
        <f t="shared" si="18"/>
        <v>0</v>
      </c>
      <c r="D248" s="12">
        <f t="shared" si="18"/>
        <v>0</v>
      </c>
      <c r="E248" s="12">
        <f t="shared" si="18"/>
        <v>0</v>
      </c>
    </row>
    <row r="249" spans="1:5" ht="34.5" thickBot="1" x14ac:dyDescent="0.3">
      <c r="A249" s="21" t="s">
        <v>151</v>
      </c>
      <c r="B249" s="82" t="s">
        <v>276</v>
      </c>
      <c r="C249" s="58" t="s">
        <v>65</v>
      </c>
      <c r="D249" s="59" t="s">
        <v>268</v>
      </c>
      <c r="E249" s="60"/>
    </row>
    <row r="250" spans="1:5" ht="17.25" customHeight="1" thickBot="1" x14ac:dyDescent="0.3">
      <c r="A250" s="4" t="s">
        <v>9</v>
      </c>
      <c r="B250" s="277" t="s">
        <v>277</v>
      </c>
      <c r="C250" s="278"/>
      <c r="D250" s="278"/>
      <c r="E250" s="279"/>
    </row>
    <row r="251" spans="1:5" ht="15.75" thickBot="1" x14ac:dyDescent="0.3">
      <c r="A251" s="4" t="s">
        <v>14</v>
      </c>
      <c r="B251" s="171" t="s">
        <v>164</v>
      </c>
      <c r="C251" s="172"/>
      <c r="D251" s="172"/>
      <c r="E251" s="173"/>
    </row>
    <row r="252" spans="1:5" ht="12.75" customHeight="1" x14ac:dyDescent="0.25">
      <c r="A252" s="174"/>
      <c r="B252" s="19">
        <v>2019</v>
      </c>
      <c r="C252" s="19">
        <v>2020</v>
      </c>
      <c r="D252" s="19">
        <v>2021</v>
      </c>
      <c r="E252" s="19">
        <v>2022</v>
      </c>
    </row>
    <row r="253" spans="1:5" ht="41.25" customHeight="1" thickBot="1" x14ac:dyDescent="0.3">
      <c r="A253" s="175"/>
      <c r="B253" s="20" t="s">
        <v>5</v>
      </c>
      <c r="C253" s="20" t="s">
        <v>278</v>
      </c>
      <c r="D253" s="20" t="s">
        <v>6</v>
      </c>
      <c r="E253" s="20" t="s">
        <v>6</v>
      </c>
    </row>
    <row r="254" spans="1:5" ht="15.75" thickBot="1" x14ac:dyDescent="0.3">
      <c r="A254" s="4" t="s">
        <v>8</v>
      </c>
      <c r="B254" s="107">
        <v>1</v>
      </c>
      <c r="C254" s="4"/>
      <c r="D254" s="4"/>
      <c r="E254" s="4"/>
    </row>
    <row r="255" spans="1:5" ht="15.75" thickBot="1" x14ac:dyDescent="0.3">
      <c r="A255" s="4" t="s">
        <v>15</v>
      </c>
      <c r="B255" s="6">
        <v>32548</v>
      </c>
      <c r="C255" s="6"/>
      <c r="D255" s="6">
        <f>D273</f>
        <v>0</v>
      </c>
      <c r="E255" s="6">
        <f>E273</f>
        <v>0</v>
      </c>
    </row>
    <row r="256" spans="1:5" ht="15.75" thickBot="1" x14ac:dyDescent="0.3">
      <c r="A256" s="4" t="s">
        <v>23</v>
      </c>
      <c r="B256" s="6">
        <f>B255/B254</f>
        <v>32548</v>
      </c>
      <c r="C256" s="6" t="e">
        <f>C255/C254</f>
        <v>#DIV/0!</v>
      </c>
      <c r="D256" s="6" t="e">
        <f>D255/D254</f>
        <v>#DIV/0!</v>
      </c>
      <c r="E256" s="6" t="e">
        <f>E255/E254</f>
        <v>#DIV/0!</v>
      </c>
    </row>
    <row r="257" spans="1:5" ht="15.75" thickBot="1" x14ac:dyDescent="0.3">
      <c r="A257" s="4" t="s">
        <v>16</v>
      </c>
      <c r="B257" s="83" t="s">
        <v>22</v>
      </c>
      <c r="C257" s="8">
        <f t="shared" ref="C257:E259" si="19">C254/B254-1</f>
        <v>-1</v>
      </c>
      <c r="D257" s="8" t="e">
        <f>D254/C254-1</f>
        <v>#DIV/0!</v>
      </c>
      <c r="E257" s="8" t="e">
        <f t="shared" si="19"/>
        <v>#DIV/0!</v>
      </c>
    </row>
    <row r="258" spans="1:5" ht="15.75" thickBot="1" x14ac:dyDescent="0.3">
      <c r="A258" s="4" t="s">
        <v>17</v>
      </c>
      <c r="B258" s="83" t="s">
        <v>22</v>
      </c>
      <c r="C258" s="8">
        <f t="shared" si="19"/>
        <v>-1</v>
      </c>
      <c r="D258" s="8" t="e">
        <f>D255/C255-1</f>
        <v>#DIV/0!</v>
      </c>
      <c r="E258" s="8" t="e">
        <f t="shared" si="19"/>
        <v>#DIV/0!</v>
      </c>
    </row>
    <row r="259" spans="1:5" ht="15.75" thickBot="1" x14ac:dyDescent="0.3">
      <c r="A259" s="4" t="s">
        <v>18</v>
      </c>
      <c r="B259" s="83" t="s">
        <v>22</v>
      </c>
      <c r="C259" s="8" t="e">
        <f t="shared" si="19"/>
        <v>#DIV/0!</v>
      </c>
      <c r="D259" s="8" t="e">
        <f>D256/C256-1</f>
        <v>#DIV/0!</v>
      </c>
      <c r="E259" s="8" t="e">
        <f t="shared" si="19"/>
        <v>#DIV/0!</v>
      </c>
    </row>
    <row r="260" spans="1:5" ht="15.75" thickBot="1" x14ac:dyDescent="0.3">
      <c r="A260" s="176" t="s">
        <v>279</v>
      </c>
      <c r="B260" s="177"/>
      <c r="C260" s="177"/>
      <c r="D260" s="177"/>
      <c r="E260" s="178"/>
    </row>
    <row r="261" spans="1:5" ht="12.75" customHeight="1" x14ac:dyDescent="0.25">
      <c r="A261" s="174"/>
      <c r="B261" s="19">
        <v>2019</v>
      </c>
      <c r="C261" s="19">
        <v>2020</v>
      </c>
      <c r="D261" s="19">
        <v>2021</v>
      </c>
      <c r="E261" s="19">
        <v>2022</v>
      </c>
    </row>
    <row r="262" spans="1:5" ht="9" customHeight="1" thickBot="1" x14ac:dyDescent="0.3">
      <c r="A262" s="175"/>
      <c r="B262" s="20" t="s">
        <v>5</v>
      </c>
      <c r="C262" s="20" t="s">
        <v>6</v>
      </c>
      <c r="D262" s="20" t="s">
        <v>6</v>
      </c>
      <c r="E262" s="20" t="s">
        <v>6</v>
      </c>
    </row>
    <row r="263" spans="1:5" ht="15.75" thickBot="1" x14ac:dyDescent="0.3">
      <c r="A263" s="1" t="s">
        <v>49</v>
      </c>
      <c r="B263" s="9">
        <f>B264+B265+B266+B267</f>
        <v>0</v>
      </c>
      <c r="C263" s="9">
        <f>C264+C265+C266+C267</f>
        <v>0</v>
      </c>
      <c r="D263" s="9">
        <f>D264+D265+D266+D267</f>
        <v>0</v>
      </c>
      <c r="E263" s="9">
        <f>E264+E265+E266+E267</f>
        <v>0</v>
      </c>
    </row>
    <row r="264" spans="1:5" ht="15.75" thickBot="1" x14ac:dyDescent="0.3">
      <c r="A264" s="11" t="s">
        <v>60</v>
      </c>
      <c r="B264" s="9"/>
      <c r="C264" s="9"/>
      <c r="D264" s="9"/>
      <c r="E264" s="9"/>
    </row>
    <row r="265" spans="1:5" ht="15.75" thickBot="1" x14ac:dyDescent="0.3">
      <c r="A265" s="11" t="s">
        <v>66</v>
      </c>
      <c r="B265" s="9"/>
      <c r="C265" s="9"/>
      <c r="D265" s="9"/>
      <c r="E265" s="9"/>
    </row>
    <row r="266" spans="1:5" ht="15.75" thickBot="1" x14ac:dyDescent="0.3">
      <c r="A266" s="11" t="s">
        <v>67</v>
      </c>
      <c r="B266" s="9"/>
      <c r="C266" s="9"/>
      <c r="D266" s="9"/>
      <c r="E266" s="9"/>
    </row>
    <row r="267" spans="1:5" ht="15.75" thickBot="1" x14ac:dyDescent="0.3">
      <c r="A267" s="11" t="s">
        <v>68</v>
      </c>
      <c r="B267" s="9"/>
      <c r="C267" s="9">
        <v>0</v>
      </c>
      <c r="D267" s="9"/>
      <c r="E267" s="9"/>
    </row>
    <row r="268" spans="1:5" ht="15.75" thickBot="1" x14ac:dyDescent="0.3">
      <c r="A268" s="1" t="s">
        <v>50</v>
      </c>
      <c r="B268" s="12">
        <f>B269+B270+B271+B272</f>
        <v>32548</v>
      </c>
      <c r="C268" s="12">
        <f>C269+C270+C271+C272</f>
        <v>0</v>
      </c>
      <c r="D268" s="12">
        <f>D269+D270+D271+D272</f>
        <v>0</v>
      </c>
      <c r="E268" s="12">
        <f>E269+E270+E271+E272</f>
        <v>0</v>
      </c>
    </row>
    <row r="269" spans="1:5" ht="15.75" thickBot="1" x14ac:dyDescent="0.3">
      <c r="A269" s="11" t="s">
        <v>60</v>
      </c>
      <c r="B269" s="12"/>
      <c r="C269" s="9"/>
      <c r="D269" s="9"/>
      <c r="E269" s="9"/>
    </row>
    <row r="270" spans="1:5" ht="15.75" thickBot="1" x14ac:dyDescent="0.3">
      <c r="A270" s="11" t="s">
        <v>66</v>
      </c>
      <c r="B270" s="12">
        <v>32548</v>
      </c>
      <c r="C270" s="9">
        <v>0</v>
      </c>
      <c r="D270" s="9"/>
      <c r="E270" s="9"/>
    </row>
    <row r="271" spans="1:5" ht="15.75" thickBot="1" x14ac:dyDescent="0.3">
      <c r="A271" s="11" t="s">
        <v>67</v>
      </c>
      <c r="B271" s="12"/>
      <c r="C271" s="9"/>
      <c r="D271" s="9"/>
      <c r="E271" s="9"/>
    </row>
    <row r="272" spans="1:5" ht="15.75" thickBot="1" x14ac:dyDescent="0.3">
      <c r="A272" s="11" t="s">
        <v>68</v>
      </c>
      <c r="B272" s="12">
        <v>0</v>
      </c>
      <c r="C272" s="9"/>
      <c r="D272" s="9"/>
      <c r="E272" s="9"/>
    </row>
    <row r="273" spans="1:5" ht="15.75" thickBot="1" x14ac:dyDescent="0.3">
      <c r="A273" s="22" t="s">
        <v>77</v>
      </c>
      <c r="B273" s="12">
        <f t="shared" ref="B273:E273" si="20">B263+B268</f>
        <v>32548</v>
      </c>
      <c r="C273" s="12">
        <f t="shared" si="20"/>
        <v>0</v>
      </c>
      <c r="D273" s="12">
        <f t="shared" si="20"/>
        <v>0</v>
      </c>
      <c r="E273" s="12">
        <f t="shared" si="20"/>
        <v>0</v>
      </c>
    </row>
    <row r="274" spans="1:5" ht="25.5" customHeight="1" thickBot="1" x14ac:dyDescent="0.3">
      <c r="A274" s="61" t="s">
        <v>29</v>
      </c>
      <c r="B274" s="166" t="s">
        <v>280</v>
      </c>
      <c r="C274" s="179"/>
      <c r="D274" s="179"/>
      <c r="E274" s="167"/>
    </row>
    <row r="275" spans="1:5" ht="45.75" thickBot="1" x14ac:dyDescent="0.3">
      <c r="A275" s="21" t="s">
        <v>281</v>
      </c>
      <c r="B275" s="82" t="s">
        <v>282</v>
      </c>
      <c r="C275" s="58" t="s">
        <v>65</v>
      </c>
      <c r="D275" s="59" t="s">
        <v>283</v>
      </c>
      <c r="E275" s="60"/>
    </row>
    <row r="276" spans="1:5" ht="28.5" customHeight="1" thickBot="1" x14ac:dyDescent="0.3">
      <c r="A276" s="4" t="s">
        <v>9</v>
      </c>
      <c r="B276" s="168" t="s">
        <v>284</v>
      </c>
      <c r="C276" s="169"/>
      <c r="D276" s="169"/>
      <c r="E276" s="170"/>
    </row>
    <row r="277" spans="1:5" ht="15.75" thickBot="1" x14ac:dyDescent="0.3">
      <c r="A277" s="4" t="s">
        <v>14</v>
      </c>
      <c r="B277" s="171" t="s">
        <v>285</v>
      </c>
      <c r="C277" s="172"/>
      <c r="D277" s="172"/>
      <c r="E277" s="173"/>
    </row>
    <row r="278" spans="1:5" ht="12.75" customHeight="1" x14ac:dyDescent="0.25">
      <c r="A278" s="174"/>
      <c r="B278" s="19">
        <v>2019</v>
      </c>
      <c r="C278" s="19">
        <v>2020</v>
      </c>
      <c r="D278" s="19">
        <v>2021</v>
      </c>
      <c r="E278" s="19">
        <v>2022</v>
      </c>
    </row>
    <row r="279" spans="1:5" ht="53.25" customHeight="1" thickBot="1" x14ac:dyDescent="0.3">
      <c r="A279" s="175"/>
      <c r="B279" s="20" t="s">
        <v>5</v>
      </c>
      <c r="C279" s="20" t="s">
        <v>278</v>
      </c>
      <c r="D279" s="20" t="s">
        <v>6</v>
      </c>
      <c r="E279" s="20" t="s">
        <v>6</v>
      </c>
    </row>
    <row r="280" spans="1:5" ht="15.75" thickBot="1" x14ac:dyDescent="0.3">
      <c r="A280" s="4" t="s">
        <v>8</v>
      </c>
      <c r="B280" s="4">
        <v>1</v>
      </c>
      <c r="C280" s="4"/>
      <c r="D280" s="4">
        <v>0</v>
      </c>
      <c r="E280" s="4">
        <v>0</v>
      </c>
    </row>
    <row r="281" spans="1:5" ht="15.75" thickBot="1" x14ac:dyDescent="0.3">
      <c r="A281" s="4" t="s">
        <v>15</v>
      </c>
      <c r="B281" s="6">
        <v>12357</v>
      </c>
      <c r="C281" s="6"/>
      <c r="D281" s="6">
        <f>D299</f>
        <v>0</v>
      </c>
      <c r="E281" s="6">
        <f>E299</f>
        <v>0</v>
      </c>
    </row>
    <row r="282" spans="1:5" ht="15.75" thickBot="1" x14ac:dyDescent="0.3">
      <c r="A282" s="4" t="s">
        <v>23</v>
      </c>
      <c r="B282" s="6">
        <f>B281/B280</f>
        <v>12357</v>
      </c>
      <c r="C282" s="6" t="e">
        <f>C281/C280</f>
        <v>#DIV/0!</v>
      </c>
      <c r="D282" s="6" t="e">
        <f>D281/D280</f>
        <v>#DIV/0!</v>
      </c>
      <c r="E282" s="6" t="e">
        <f>E281/E280</f>
        <v>#DIV/0!</v>
      </c>
    </row>
    <row r="283" spans="1:5" ht="15.75" thickBot="1" x14ac:dyDescent="0.3">
      <c r="A283" s="4" t="s">
        <v>16</v>
      </c>
      <c r="B283" s="83" t="s">
        <v>22</v>
      </c>
      <c r="C283" s="8">
        <f t="shared" ref="C283:E285" si="21">C280/B280-1</f>
        <v>-1</v>
      </c>
      <c r="D283" s="8" t="e">
        <f>D280/C280-1</f>
        <v>#DIV/0!</v>
      </c>
      <c r="E283" s="8" t="e">
        <f t="shared" si="21"/>
        <v>#DIV/0!</v>
      </c>
    </row>
    <row r="284" spans="1:5" ht="15.75" thickBot="1" x14ac:dyDescent="0.3">
      <c r="A284" s="4" t="s">
        <v>17</v>
      </c>
      <c r="B284" s="83" t="s">
        <v>22</v>
      </c>
      <c r="C284" s="8">
        <f t="shared" si="21"/>
        <v>-1</v>
      </c>
      <c r="D284" s="8" t="e">
        <f>D281/C281-1</f>
        <v>#DIV/0!</v>
      </c>
      <c r="E284" s="8" t="e">
        <f t="shared" si="21"/>
        <v>#DIV/0!</v>
      </c>
    </row>
    <row r="285" spans="1:5" ht="15.75" thickBot="1" x14ac:dyDescent="0.3">
      <c r="A285" s="4" t="s">
        <v>18</v>
      </c>
      <c r="B285" s="83" t="s">
        <v>22</v>
      </c>
      <c r="C285" s="8" t="e">
        <f t="shared" si="21"/>
        <v>#DIV/0!</v>
      </c>
      <c r="D285" s="8" t="e">
        <f>D282/C282-1</f>
        <v>#DIV/0!</v>
      </c>
      <c r="E285" s="8" t="e">
        <f t="shared" si="21"/>
        <v>#DIV/0!</v>
      </c>
    </row>
    <row r="286" spans="1:5" ht="15.75" thickBot="1" x14ac:dyDescent="0.3">
      <c r="A286" s="176" t="s">
        <v>286</v>
      </c>
      <c r="B286" s="177"/>
      <c r="C286" s="177"/>
      <c r="D286" s="177"/>
      <c r="E286" s="178"/>
    </row>
    <row r="287" spans="1:5" ht="12.75" customHeight="1" x14ac:dyDescent="0.25">
      <c r="A287" s="174"/>
      <c r="B287" s="19">
        <v>2019</v>
      </c>
      <c r="C287" s="19">
        <v>2020</v>
      </c>
      <c r="D287" s="19">
        <v>2021</v>
      </c>
      <c r="E287" s="19">
        <v>2022</v>
      </c>
    </row>
    <row r="288" spans="1:5" ht="9" customHeight="1" thickBot="1" x14ac:dyDescent="0.3">
      <c r="A288" s="175"/>
      <c r="B288" s="20" t="s">
        <v>5</v>
      </c>
      <c r="C288" s="20" t="s">
        <v>6</v>
      </c>
      <c r="D288" s="20" t="s">
        <v>6</v>
      </c>
      <c r="E288" s="20" t="s">
        <v>6</v>
      </c>
    </row>
    <row r="289" spans="1:5" ht="15.75" thickBot="1" x14ac:dyDescent="0.3">
      <c r="A289" s="1" t="s">
        <v>49</v>
      </c>
      <c r="B289" s="9">
        <v>0</v>
      </c>
      <c r="C289" s="9">
        <f>C290+C291+C292+C293</f>
        <v>0</v>
      </c>
      <c r="D289" s="9">
        <f>D290+D291+D292+D293</f>
        <v>0</v>
      </c>
      <c r="E289" s="9">
        <f>E290+E291+E292+E293</f>
        <v>0</v>
      </c>
    </row>
    <row r="290" spans="1:5" ht="15.75" thickBot="1" x14ac:dyDescent="0.3">
      <c r="A290" s="11" t="s">
        <v>60</v>
      </c>
      <c r="B290" s="9"/>
      <c r="C290" s="9"/>
      <c r="D290" s="9"/>
      <c r="E290" s="9"/>
    </row>
    <row r="291" spans="1:5" ht="15.75" thickBot="1" x14ac:dyDescent="0.3">
      <c r="A291" s="11" t="s">
        <v>66</v>
      </c>
      <c r="B291" s="9"/>
      <c r="C291" s="9"/>
      <c r="D291" s="9"/>
      <c r="E291" s="9"/>
    </row>
    <row r="292" spans="1:5" ht="15.75" thickBot="1" x14ac:dyDescent="0.3">
      <c r="A292" s="11" t="s">
        <v>67</v>
      </c>
      <c r="B292" s="9"/>
      <c r="C292" s="9"/>
      <c r="D292" s="9"/>
      <c r="E292" s="9"/>
    </row>
    <row r="293" spans="1:5" ht="15.75" thickBot="1" x14ac:dyDescent="0.3">
      <c r="A293" s="11" t="s">
        <v>68</v>
      </c>
      <c r="B293" s="9">
        <v>0</v>
      </c>
      <c r="C293" s="9">
        <v>0</v>
      </c>
      <c r="D293" s="9"/>
      <c r="E293" s="9"/>
    </row>
    <row r="294" spans="1:5" ht="15.75" thickBot="1" x14ac:dyDescent="0.3">
      <c r="A294" s="1" t="s">
        <v>50</v>
      </c>
      <c r="B294" s="12">
        <f>B295+B296+B297+B298</f>
        <v>12357</v>
      </c>
      <c r="C294" s="12">
        <f>C295+C296+C297+C298</f>
        <v>0</v>
      </c>
      <c r="D294" s="12">
        <f>D295+D296+D297+D298</f>
        <v>0</v>
      </c>
      <c r="E294" s="12">
        <f>E295+E296+E297+E298</f>
        <v>0</v>
      </c>
    </row>
    <row r="295" spans="1:5" ht="15.75" thickBot="1" x14ac:dyDescent="0.3">
      <c r="A295" s="11" t="s">
        <v>60</v>
      </c>
      <c r="B295" s="12"/>
      <c r="C295" s="12"/>
      <c r="D295" s="12"/>
      <c r="E295" s="12"/>
    </row>
    <row r="296" spans="1:5" ht="15.75" thickBot="1" x14ac:dyDescent="0.3">
      <c r="A296" s="11" t="s">
        <v>66</v>
      </c>
      <c r="B296" s="12">
        <v>12357</v>
      </c>
      <c r="C296" s="12"/>
      <c r="D296" s="12"/>
      <c r="E296" s="12"/>
    </row>
    <row r="297" spans="1:5" ht="15.75" thickBot="1" x14ac:dyDescent="0.3">
      <c r="A297" s="11" t="s">
        <v>67</v>
      </c>
      <c r="B297" s="12"/>
      <c r="C297" s="12"/>
      <c r="D297" s="12"/>
      <c r="E297" s="12"/>
    </row>
    <row r="298" spans="1:5" ht="15.75" thickBot="1" x14ac:dyDescent="0.3">
      <c r="A298" s="11" t="s">
        <v>68</v>
      </c>
      <c r="B298" s="12"/>
      <c r="C298" s="12"/>
      <c r="D298" s="12"/>
      <c r="E298" s="12"/>
    </row>
    <row r="299" spans="1:5" ht="15.75" thickBot="1" x14ac:dyDescent="0.3">
      <c r="A299" s="22" t="s">
        <v>287</v>
      </c>
      <c r="B299" s="12">
        <f t="shared" ref="B299:E299" si="22">B289+B294</f>
        <v>12357</v>
      </c>
      <c r="C299" s="12">
        <f t="shared" si="22"/>
        <v>0</v>
      </c>
      <c r="D299" s="12">
        <f t="shared" si="22"/>
        <v>0</v>
      </c>
      <c r="E299" s="12">
        <f t="shared" si="22"/>
        <v>0</v>
      </c>
    </row>
    <row r="300" spans="1:5" ht="34.5" thickBot="1" x14ac:dyDescent="0.3">
      <c r="A300" s="88" t="s">
        <v>288</v>
      </c>
      <c r="B300" s="89" t="s">
        <v>289</v>
      </c>
      <c r="C300" s="58" t="s">
        <v>65</v>
      </c>
      <c r="D300" s="59" t="s">
        <v>283</v>
      </c>
      <c r="E300" s="60"/>
    </row>
    <row r="301" spans="1:5" ht="32.25" customHeight="1" thickBot="1" x14ac:dyDescent="0.3">
      <c r="A301" s="4" t="s">
        <v>9</v>
      </c>
      <c r="B301" s="168" t="s">
        <v>290</v>
      </c>
      <c r="C301" s="169"/>
      <c r="D301" s="169"/>
      <c r="E301" s="170"/>
    </row>
    <row r="302" spans="1:5" ht="15.75" thickBot="1" x14ac:dyDescent="0.3">
      <c r="A302" s="4" t="s">
        <v>14</v>
      </c>
      <c r="B302" s="171" t="s">
        <v>291</v>
      </c>
      <c r="C302" s="172"/>
      <c r="D302" s="172"/>
      <c r="E302" s="173"/>
    </row>
    <row r="303" spans="1:5" ht="33.75" customHeight="1" x14ac:dyDescent="0.25">
      <c r="A303" s="174"/>
      <c r="B303" s="19">
        <v>2019</v>
      </c>
      <c r="C303" s="19">
        <v>2020</v>
      </c>
      <c r="D303" s="19">
        <v>2021</v>
      </c>
      <c r="E303" s="19">
        <v>2022</v>
      </c>
    </row>
    <row r="304" spans="1:5" ht="31.5" customHeight="1" thickBot="1" x14ac:dyDescent="0.3">
      <c r="A304" s="175"/>
      <c r="B304" s="20" t="s">
        <v>5</v>
      </c>
      <c r="C304" s="20" t="s">
        <v>278</v>
      </c>
      <c r="D304" s="20" t="s">
        <v>6</v>
      </c>
      <c r="E304" s="20" t="s">
        <v>6</v>
      </c>
    </row>
    <row r="305" spans="1:5" ht="15.75" thickBot="1" x14ac:dyDescent="0.3">
      <c r="A305" s="4" t="s">
        <v>8</v>
      </c>
      <c r="B305" s="83">
        <v>2</v>
      </c>
      <c r="C305" s="83">
        <v>0</v>
      </c>
      <c r="D305" s="83">
        <v>0</v>
      </c>
      <c r="E305" s="83">
        <v>0</v>
      </c>
    </row>
    <row r="306" spans="1:5" ht="15.75" thickBot="1" x14ac:dyDescent="0.3">
      <c r="A306" s="4" t="s">
        <v>15</v>
      </c>
      <c r="B306" s="6">
        <v>41070</v>
      </c>
      <c r="C306" s="6">
        <v>0</v>
      </c>
      <c r="D306" s="6">
        <v>0</v>
      </c>
      <c r="E306" s="6">
        <f>E324</f>
        <v>0</v>
      </c>
    </row>
    <row r="307" spans="1:5" ht="15.75" thickBot="1" x14ac:dyDescent="0.3">
      <c r="A307" s="4" t="s">
        <v>23</v>
      </c>
      <c r="B307" s="6">
        <f>B306/B305</f>
        <v>20535</v>
      </c>
      <c r="C307" s="6" t="e">
        <f>C306/C305</f>
        <v>#DIV/0!</v>
      </c>
      <c r="D307" s="6" t="e">
        <f>D306/D305</f>
        <v>#DIV/0!</v>
      </c>
      <c r="E307" s="6" t="e">
        <f>E306/E305</f>
        <v>#DIV/0!</v>
      </c>
    </row>
    <row r="308" spans="1:5" ht="15.75" thickBot="1" x14ac:dyDescent="0.3">
      <c r="A308" s="4" t="s">
        <v>16</v>
      </c>
      <c r="B308" s="83" t="s">
        <v>22</v>
      </c>
      <c r="C308" s="8">
        <f t="shared" ref="C308:E310" si="23">C305/B305-1</f>
        <v>-1</v>
      </c>
      <c r="D308" s="8" t="e">
        <f>D305/C305-1</f>
        <v>#DIV/0!</v>
      </c>
      <c r="E308" s="8" t="e">
        <f t="shared" si="23"/>
        <v>#DIV/0!</v>
      </c>
    </row>
    <row r="309" spans="1:5" ht="15.75" thickBot="1" x14ac:dyDescent="0.3">
      <c r="A309" s="4" t="s">
        <v>17</v>
      </c>
      <c r="B309" s="83" t="s">
        <v>22</v>
      </c>
      <c r="C309" s="8">
        <f t="shared" si="23"/>
        <v>-1</v>
      </c>
      <c r="D309" s="8" t="e">
        <f>D306/C306-1</f>
        <v>#DIV/0!</v>
      </c>
      <c r="E309" s="8" t="e">
        <f t="shared" si="23"/>
        <v>#DIV/0!</v>
      </c>
    </row>
    <row r="310" spans="1:5" ht="15.75" thickBot="1" x14ac:dyDescent="0.3">
      <c r="A310" s="4" t="s">
        <v>18</v>
      </c>
      <c r="B310" s="83" t="s">
        <v>22</v>
      </c>
      <c r="C310" s="8" t="e">
        <f t="shared" si="23"/>
        <v>#DIV/0!</v>
      </c>
      <c r="D310" s="8" t="e">
        <f>D307/C307-1</f>
        <v>#DIV/0!</v>
      </c>
      <c r="E310" s="8" t="e">
        <f t="shared" si="23"/>
        <v>#DIV/0!</v>
      </c>
    </row>
    <row r="311" spans="1:5" ht="15.75" thickBot="1" x14ac:dyDescent="0.3">
      <c r="A311" s="176" t="s">
        <v>292</v>
      </c>
      <c r="B311" s="177"/>
      <c r="C311" s="177"/>
      <c r="D311" s="177"/>
      <c r="E311" s="178"/>
    </row>
    <row r="312" spans="1:5" ht="36" customHeight="1" x14ac:dyDescent="0.25">
      <c r="A312" s="174"/>
      <c r="B312" s="19">
        <v>2019</v>
      </c>
      <c r="C312" s="19">
        <v>2020</v>
      </c>
      <c r="D312" s="19">
        <v>2021</v>
      </c>
      <c r="E312" s="19">
        <v>2022</v>
      </c>
    </row>
    <row r="313" spans="1:5" ht="15.75" thickBot="1" x14ac:dyDescent="0.3">
      <c r="A313" s="175"/>
      <c r="B313" s="20" t="s">
        <v>5</v>
      </c>
      <c r="C313" s="20" t="s">
        <v>6</v>
      </c>
      <c r="D313" s="20" t="s">
        <v>6</v>
      </c>
      <c r="E313" s="20" t="s">
        <v>6</v>
      </c>
    </row>
    <row r="314" spans="1:5" ht="15.75" thickBot="1" x14ac:dyDescent="0.3">
      <c r="A314" s="1" t="s">
        <v>49</v>
      </c>
      <c r="B314" s="9">
        <f>B315+B316+B317+B318</f>
        <v>0</v>
      </c>
      <c r="C314" s="9">
        <f>C315+C316+C317+C318</f>
        <v>0</v>
      </c>
      <c r="D314" s="9">
        <f>D315+D316+D317+D318</f>
        <v>0</v>
      </c>
      <c r="E314" s="9">
        <f>E315+E316+E317+E318</f>
        <v>0</v>
      </c>
    </row>
    <row r="315" spans="1:5" ht="15.75" thickBot="1" x14ac:dyDescent="0.3">
      <c r="A315" s="11" t="s">
        <v>60</v>
      </c>
      <c r="B315" s="9"/>
      <c r="C315" s="9"/>
      <c r="D315" s="9"/>
      <c r="E315" s="9"/>
    </row>
    <row r="316" spans="1:5" ht="15.75" thickBot="1" x14ac:dyDescent="0.3">
      <c r="A316" s="11" t="s">
        <v>66</v>
      </c>
      <c r="B316" s="9"/>
      <c r="C316" s="9"/>
      <c r="D316" s="9"/>
      <c r="E316" s="9"/>
    </row>
    <row r="317" spans="1:5" ht="15.75" thickBot="1" x14ac:dyDescent="0.3">
      <c r="A317" s="11" t="s">
        <v>67</v>
      </c>
      <c r="B317" s="9"/>
      <c r="C317" s="9"/>
      <c r="D317" s="9"/>
      <c r="E317" s="9"/>
    </row>
    <row r="318" spans="1:5" ht="15.75" thickBot="1" x14ac:dyDescent="0.3">
      <c r="A318" s="11" t="s">
        <v>68</v>
      </c>
      <c r="B318" s="9"/>
      <c r="C318" s="9"/>
      <c r="D318" s="9"/>
      <c r="E318" s="9"/>
    </row>
    <row r="319" spans="1:5" ht="15.75" thickBot="1" x14ac:dyDescent="0.3">
      <c r="A319" s="1" t="s">
        <v>50</v>
      </c>
      <c r="B319" s="12">
        <f>B320+B321+B322+B323</f>
        <v>41070</v>
      </c>
      <c r="C319" s="12">
        <f>C320+C321+C322+C323</f>
        <v>0</v>
      </c>
      <c r="D319" s="12">
        <f>D320+D321+D322+D323</f>
        <v>0</v>
      </c>
      <c r="E319" s="12">
        <f>E320+E321+E322+E323</f>
        <v>0</v>
      </c>
    </row>
    <row r="320" spans="1:5" ht="15.75" thickBot="1" x14ac:dyDescent="0.3">
      <c r="A320" s="11" t="s">
        <v>60</v>
      </c>
      <c r="B320" s="12"/>
      <c r="C320" s="12"/>
      <c r="D320" s="12"/>
      <c r="E320" s="12"/>
    </row>
    <row r="321" spans="1:5" ht="15.75" thickBot="1" x14ac:dyDescent="0.3">
      <c r="A321" s="11" t="s">
        <v>66</v>
      </c>
      <c r="B321" s="12">
        <v>41070</v>
      </c>
      <c r="C321" s="12">
        <v>0</v>
      </c>
      <c r="D321" s="12"/>
      <c r="E321" s="12"/>
    </row>
    <row r="322" spans="1:5" ht="15.75" thickBot="1" x14ac:dyDescent="0.3">
      <c r="A322" s="11" t="s">
        <v>67</v>
      </c>
      <c r="B322" s="12"/>
      <c r="C322" s="12"/>
      <c r="D322" s="12"/>
      <c r="E322" s="12"/>
    </row>
    <row r="323" spans="1:5" ht="15.75" thickBot="1" x14ac:dyDescent="0.3">
      <c r="A323" s="11" t="s">
        <v>68</v>
      </c>
      <c r="B323" s="12"/>
      <c r="C323" s="12"/>
      <c r="D323" s="12"/>
      <c r="E323" s="12"/>
    </row>
    <row r="324" spans="1:5" ht="15.75" thickBot="1" x14ac:dyDescent="0.3">
      <c r="A324" s="22" t="s">
        <v>293</v>
      </c>
      <c r="B324" s="12">
        <f t="shared" ref="B324:E324" si="24">B314+B319</f>
        <v>41070</v>
      </c>
      <c r="C324" s="12">
        <f t="shared" si="24"/>
        <v>0</v>
      </c>
      <c r="D324" s="12">
        <f t="shared" si="24"/>
        <v>0</v>
      </c>
      <c r="E324" s="12">
        <f t="shared" si="24"/>
        <v>0</v>
      </c>
    </row>
    <row r="325" spans="1:5" ht="45.75" thickBot="1" x14ac:dyDescent="0.3">
      <c r="A325" s="88" t="s">
        <v>294</v>
      </c>
      <c r="B325" s="89" t="s">
        <v>295</v>
      </c>
      <c r="C325" s="58" t="s">
        <v>65</v>
      </c>
      <c r="D325" s="59" t="s">
        <v>268</v>
      </c>
      <c r="E325" s="60"/>
    </row>
    <row r="326" spans="1:5" ht="35.25" customHeight="1" thickBot="1" x14ac:dyDescent="0.3">
      <c r="A326" s="4" t="s">
        <v>9</v>
      </c>
      <c r="B326" s="168" t="s">
        <v>296</v>
      </c>
      <c r="C326" s="169"/>
      <c r="D326" s="169"/>
      <c r="E326" s="170"/>
    </row>
    <row r="327" spans="1:5" ht="15.75" thickBot="1" x14ac:dyDescent="0.3">
      <c r="A327" s="4" t="s">
        <v>14</v>
      </c>
      <c r="B327" s="171" t="s">
        <v>297</v>
      </c>
      <c r="C327" s="172"/>
      <c r="D327" s="172"/>
      <c r="E327" s="173"/>
    </row>
    <row r="328" spans="1:5" x14ac:dyDescent="0.25">
      <c r="A328" s="174"/>
      <c r="B328" s="19">
        <v>2019</v>
      </c>
      <c r="C328" s="19">
        <v>2020</v>
      </c>
      <c r="D328" s="19">
        <v>2021</v>
      </c>
      <c r="E328" s="19">
        <v>2022</v>
      </c>
    </row>
    <row r="329" spans="1:5" ht="24" customHeight="1" thickBot="1" x14ac:dyDescent="0.3">
      <c r="A329" s="175"/>
      <c r="B329" s="20" t="s">
        <v>5</v>
      </c>
      <c r="C329" s="20" t="s">
        <v>6</v>
      </c>
      <c r="D329" s="20" t="s">
        <v>6</v>
      </c>
      <c r="E329" s="20" t="s">
        <v>6</v>
      </c>
    </row>
    <row r="330" spans="1:5" ht="15.75" thickBot="1" x14ac:dyDescent="0.3">
      <c r="A330" s="4" t="s">
        <v>8</v>
      </c>
      <c r="B330" s="83">
        <v>60</v>
      </c>
      <c r="C330" s="83">
        <v>0</v>
      </c>
      <c r="D330" s="83">
        <v>0</v>
      </c>
      <c r="E330" s="83"/>
    </row>
    <row r="331" spans="1:5" ht="15.75" thickBot="1" x14ac:dyDescent="0.3">
      <c r="A331" s="4" t="s">
        <v>15</v>
      </c>
      <c r="B331" s="6">
        <v>90455</v>
      </c>
      <c r="C331" s="6">
        <v>50000</v>
      </c>
      <c r="D331" s="6">
        <v>0</v>
      </c>
      <c r="E331" s="6">
        <f>E349</f>
        <v>0</v>
      </c>
    </row>
    <row r="332" spans="1:5" ht="15.75" thickBot="1" x14ac:dyDescent="0.3">
      <c r="A332" s="4" t="s">
        <v>23</v>
      </c>
      <c r="B332" s="6">
        <f>B331/B330</f>
        <v>1507.5833333333333</v>
      </c>
      <c r="C332" s="6" t="e">
        <f>C331/C330</f>
        <v>#DIV/0!</v>
      </c>
      <c r="D332" s="6" t="e">
        <f>D331/D330</f>
        <v>#DIV/0!</v>
      </c>
      <c r="E332" s="6" t="e">
        <f>E331/E330</f>
        <v>#DIV/0!</v>
      </c>
    </row>
    <row r="333" spans="1:5" ht="15.75" thickBot="1" x14ac:dyDescent="0.3">
      <c r="A333" s="4" t="s">
        <v>16</v>
      </c>
      <c r="B333" s="83" t="s">
        <v>22</v>
      </c>
      <c r="C333" s="8">
        <f t="shared" ref="C333:E335" si="25">C330/B330-1</f>
        <v>-1</v>
      </c>
      <c r="D333" s="8" t="e">
        <f>D330/C330-1</f>
        <v>#DIV/0!</v>
      </c>
      <c r="E333" s="8" t="e">
        <f t="shared" si="25"/>
        <v>#DIV/0!</v>
      </c>
    </row>
    <row r="334" spans="1:5" ht="15.75" thickBot="1" x14ac:dyDescent="0.3">
      <c r="A334" s="4" t="s">
        <v>17</v>
      </c>
      <c r="B334" s="83" t="s">
        <v>22</v>
      </c>
      <c r="C334" s="8">
        <f t="shared" si="25"/>
        <v>-0.44723895859819796</v>
      </c>
      <c r="D334" s="8">
        <f>D331/C331-1</f>
        <v>-1</v>
      </c>
      <c r="E334" s="8" t="e">
        <f t="shared" si="25"/>
        <v>#DIV/0!</v>
      </c>
    </row>
    <row r="335" spans="1:5" ht="15.75" thickBot="1" x14ac:dyDescent="0.3">
      <c r="A335" s="4" t="s">
        <v>18</v>
      </c>
      <c r="B335" s="83" t="s">
        <v>22</v>
      </c>
      <c r="C335" s="8" t="e">
        <f t="shared" si="25"/>
        <v>#DIV/0!</v>
      </c>
      <c r="D335" s="8" t="e">
        <f>D332/C332-1</f>
        <v>#DIV/0!</v>
      </c>
      <c r="E335" s="8" t="e">
        <f t="shared" si="25"/>
        <v>#DIV/0!</v>
      </c>
    </row>
    <row r="336" spans="1:5" ht="15" customHeight="1" thickBot="1" x14ac:dyDescent="0.3">
      <c r="A336" s="176" t="s">
        <v>298</v>
      </c>
      <c r="B336" s="177"/>
      <c r="C336" s="177"/>
      <c r="D336" s="177"/>
      <c r="E336" s="178"/>
    </row>
    <row r="337" spans="1:5" x14ac:dyDescent="0.25">
      <c r="A337" s="174"/>
      <c r="B337" s="19">
        <v>2019</v>
      </c>
      <c r="C337" s="19">
        <v>2020</v>
      </c>
      <c r="D337" s="19">
        <v>2021</v>
      </c>
      <c r="E337" s="19">
        <v>2022</v>
      </c>
    </row>
    <row r="338" spans="1:5" ht="19.5" customHeight="1" thickBot="1" x14ac:dyDescent="0.3">
      <c r="A338" s="175"/>
      <c r="B338" s="20" t="s">
        <v>5</v>
      </c>
      <c r="C338" s="20" t="s">
        <v>6</v>
      </c>
      <c r="D338" s="20" t="s">
        <v>6</v>
      </c>
      <c r="E338" s="20" t="s">
        <v>6</v>
      </c>
    </row>
    <row r="339" spans="1:5" ht="15.75" thickBot="1" x14ac:dyDescent="0.3">
      <c r="A339" s="1" t="s">
        <v>49</v>
      </c>
      <c r="B339" s="9">
        <f>B340+B341+B342+B343</f>
        <v>0</v>
      </c>
      <c r="C339" s="9">
        <f>C340+C341+C342+C343</f>
        <v>0</v>
      </c>
      <c r="D339" s="9">
        <f>D340+D341+D342+D343</f>
        <v>0</v>
      </c>
      <c r="E339" s="9">
        <f>E340+E341+E342+E343</f>
        <v>0</v>
      </c>
    </row>
    <row r="340" spans="1:5" ht="17.25" customHeight="1" thickBot="1" x14ac:dyDescent="0.3">
      <c r="A340" s="11" t="s">
        <v>60</v>
      </c>
      <c r="B340" s="9"/>
      <c r="C340" s="9"/>
      <c r="D340" s="9"/>
      <c r="E340" s="9"/>
    </row>
    <row r="341" spans="1:5" ht="15.75" thickBot="1" x14ac:dyDescent="0.3">
      <c r="A341" s="11" t="s">
        <v>66</v>
      </c>
      <c r="B341" s="9"/>
      <c r="C341" s="9"/>
      <c r="D341" s="9"/>
      <c r="E341" s="9"/>
    </row>
    <row r="342" spans="1:5" ht="15.75" thickBot="1" x14ac:dyDescent="0.3">
      <c r="A342" s="11" t="s">
        <v>67</v>
      </c>
      <c r="B342" s="9"/>
      <c r="C342" s="9"/>
      <c r="D342" s="9"/>
      <c r="E342" s="9"/>
    </row>
    <row r="343" spans="1:5" ht="15.75" thickBot="1" x14ac:dyDescent="0.3">
      <c r="A343" s="11" t="s">
        <v>68</v>
      </c>
      <c r="B343" s="9"/>
      <c r="C343" s="9">
        <v>0</v>
      </c>
      <c r="D343" s="9">
        <v>0</v>
      </c>
      <c r="E343" s="9"/>
    </row>
    <row r="344" spans="1:5" ht="15.75" thickBot="1" x14ac:dyDescent="0.3">
      <c r="A344" s="1" t="s">
        <v>50</v>
      </c>
      <c r="B344" s="12">
        <f>B345+B346+B347+B348</f>
        <v>90455</v>
      </c>
      <c r="C344" s="12">
        <f>C345+C346+C347+C348</f>
        <v>50000</v>
      </c>
      <c r="D344" s="12">
        <f>D345+D346+D347+D348</f>
        <v>0</v>
      </c>
      <c r="E344" s="12">
        <f>E345+E346+E347+E348</f>
        <v>0</v>
      </c>
    </row>
    <row r="345" spans="1:5" ht="15.75" thickBot="1" x14ac:dyDescent="0.3">
      <c r="A345" s="11" t="s">
        <v>60</v>
      </c>
      <c r="B345" s="12"/>
      <c r="C345" s="12"/>
      <c r="D345" s="12"/>
      <c r="E345" s="12"/>
    </row>
    <row r="346" spans="1:5" ht="15.75" thickBot="1" x14ac:dyDescent="0.3">
      <c r="A346" s="11" t="s">
        <v>66</v>
      </c>
      <c r="B346" s="12">
        <v>90455</v>
      </c>
      <c r="C346" s="52">
        <v>50000</v>
      </c>
      <c r="D346" s="12">
        <v>0</v>
      </c>
      <c r="E346" s="12"/>
    </row>
    <row r="347" spans="1:5" ht="15.75" thickBot="1" x14ac:dyDescent="0.3">
      <c r="A347" s="11" t="s">
        <v>67</v>
      </c>
      <c r="B347" s="12"/>
      <c r="C347" s="12"/>
      <c r="D347" s="12"/>
      <c r="E347" s="12"/>
    </row>
    <row r="348" spans="1:5" ht="15.75" thickBot="1" x14ac:dyDescent="0.3">
      <c r="A348" s="90" t="s">
        <v>68</v>
      </c>
      <c r="B348" s="12"/>
      <c r="C348" s="12"/>
      <c r="D348" s="12"/>
      <c r="E348" s="12"/>
    </row>
    <row r="349" spans="1:5" ht="15.75" thickBot="1" x14ac:dyDescent="0.3">
      <c r="A349" s="91" t="s">
        <v>293</v>
      </c>
      <c r="B349" s="12">
        <f t="shared" ref="B349:E349" si="26">B339+B344</f>
        <v>90455</v>
      </c>
      <c r="C349" s="12">
        <f t="shared" si="26"/>
        <v>50000</v>
      </c>
      <c r="D349" s="12">
        <f t="shared" si="26"/>
        <v>0</v>
      </c>
      <c r="E349" s="12">
        <f t="shared" si="26"/>
        <v>0</v>
      </c>
    </row>
    <row r="350" spans="1:5" ht="34.5" thickBot="1" x14ac:dyDescent="0.3">
      <c r="A350" s="88" t="s">
        <v>299</v>
      </c>
      <c r="B350" s="89" t="s">
        <v>266</v>
      </c>
      <c r="C350" s="58" t="s">
        <v>65</v>
      </c>
      <c r="D350" s="59" t="s">
        <v>424</v>
      </c>
      <c r="E350" s="60"/>
    </row>
    <row r="351" spans="1:5" ht="15.75" thickBot="1" x14ac:dyDescent="0.3">
      <c r="A351" s="4" t="s">
        <v>9</v>
      </c>
      <c r="B351" s="168" t="s">
        <v>300</v>
      </c>
      <c r="C351" s="169"/>
      <c r="D351" s="169"/>
      <c r="E351" s="170"/>
    </row>
    <row r="352" spans="1:5" ht="15.75" thickBot="1" x14ac:dyDescent="0.3">
      <c r="A352" s="4" t="s">
        <v>14</v>
      </c>
      <c r="B352" s="171"/>
      <c r="C352" s="172"/>
      <c r="D352" s="172"/>
      <c r="E352" s="173"/>
    </row>
    <row r="353" spans="1:5" x14ac:dyDescent="0.25">
      <c r="A353" s="174"/>
      <c r="B353" s="19">
        <v>2019</v>
      </c>
      <c r="C353" s="19">
        <v>2020</v>
      </c>
      <c r="D353" s="19">
        <v>2021</v>
      </c>
      <c r="E353" s="19">
        <v>2022</v>
      </c>
    </row>
    <row r="354" spans="1:5" ht="25.5" customHeight="1" thickBot="1" x14ac:dyDescent="0.3">
      <c r="A354" s="175"/>
      <c r="B354" s="20" t="s">
        <v>5</v>
      </c>
      <c r="C354" s="20" t="s">
        <v>6</v>
      </c>
      <c r="D354" s="20" t="s">
        <v>6</v>
      </c>
      <c r="E354" s="20" t="s">
        <v>6</v>
      </c>
    </row>
    <row r="355" spans="1:5" ht="15.75" thickBot="1" x14ac:dyDescent="0.3">
      <c r="A355" s="4" t="s">
        <v>8</v>
      </c>
      <c r="B355" s="83">
        <v>60</v>
      </c>
      <c r="C355" s="83">
        <v>42</v>
      </c>
      <c r="D355" s="83">
        <v>0</v>
      </c>
      <c r="E355" s="83"/>
    </row>
    <row r="356" spans="1:5" ht="15.75" thickBot="1" x14ac:dyDescent="0.3">
      <c r="A356" s="4" t="s">
        <v>15</v>
      </c>
      <c r="B356" s="6">
        <v>157150</v>
      </c>
      <c r="C356" s="6">
        <f>C374</f>
        <v>89812</v>
      </c>
      <c r="D356" s="6">
        <v>0</v>
      </c>
      <c r="E356" s="6">
        <f>E374</f>
        <v>0</v>
      </c>
    </row>
    <row r="357" spans="1:5" ht="15.75" thickBot="1" x14ac:dyDescent="0.3">
      <c r="A357" s="4" t="s">
        <v>23</v>
      </c>
      <c r="B357" s="6">
        <f>B356/B355</f>
        <v>2619.1666666666665</v>
      </c>
      <c r="C357" s="6">
        <f>C356/C355</f>
        <v>2138.3809523809523</v>
      </c>
      <c r="D357" s="6" t="e">
        <f>D356/D355</f>
        <v>#DIV/0!</v>
      </c>
      <c r="E357" s="6" t="e">
        <f>E356/E355</f>
        <v>#DIV/0!</v>
      </c>
    </row>
    <row r="358" spans="1:5" ht="15.75" thickBot="1" x14ac:dyDescent="0.3">
      <c r="A358" s="4" t="s">
        <v>16</v>
      </c>
      <c r="B358" s="83" t="s">
        <v>22</v>
      </c>
      <c r="C358" s="8">
        <f t="shared" ref="C358:C360" si="27">C355/B355-1</f>
        <v>-0.30000000000000004</v>
      </c>
      <c r="D358" s="8">
        <f>D355/C355-1</f>
        <v>-1</v>
      </c>
      <c r="E358" s="8" t="e">
        <f t="shared" ref="E358:E360" si="28">E355/D355-1</f>
        <v>#DIV/0!</v>
      </c>
    </row>
    <row r="359" spans="1:5" ht="15.75" thickBot="1" x14ac:dyDescent="0.3">
      <c r="A359" s="4" t="s">
        <v>17</v>
      </c>
      <c r="B359" s="83" t="s">
        <v>22</v>
      </c>
      <c r="C359" s="8">
        <f t="shared" si="27"/>
        <v>-0.42849506840598151</v>
      </c>
      <c r="D359" s="8">
        <f>D356/C356-1</f>
        <v>-1</v>
      </c>
      <c r="E359" s="8" t="e">
        <f t="shared" si="28"/>
        <v>#DIV/0!</v>
      </c>
    </row>
    <row r="360" spans="1:5" ht="15.75" thickBot="1" x14ac:dyDescent="0.3">
      <c r="A360" s="4" t="s">
        <v>18</v>
      </c>
      <c r="B360" s="83" t="s">
        <v>22</v>
      </c>
      <c r="C360" s="8">
        <f t="shared" si="27"/>
        <v>-0.18356438343711645</v>
      </c>
      <c r="D360" s="8" t="e">
        <f>D357/C357-1</f>
        <v>#DIV/0!</v>
      </c>
      <c r="E360" s="8" t="e">
        <f t="shared" si="28"/>
        <v>#DIV/0!</v>
      </c>
    </row>
    <row r="361" spans="1:5" ht="15.75" thickBot="1" x14ac:dyDescent="0.3">
      <c r="A361" s="176" t="s">
        <v>301</v>
      </c>
      <c r="B361" s="177"/>
      <c r="C361" s="177"/>
      <c r="D361" s="177"/>
      <c r="E361" s="178"/>
    </row>
    <row r="362" spans="1:5" x14ac:dyDescent="0.25">
      <c r="A362" s="174"/>
      <c r="B362" s="19">
        <v>2019</v>
      </c>
      <c r="C362" s="19">
        <v>2020</v>
      </c>
      <c r="D362" s="19">
        <v>2021</v>
      </c>
      <c r="E362" s="19">
        <v>2022</v>
      </c>
    </row>
    <row r="363" spans="1:5" ht="18.75" customHeight="1" thickBot="1" x14ac:dyDescent="0.3">
      <c r="A363" s="175"/>
      <c r="B363" s="20" t="s">
        <v>5</v>
      </c>
      <c r="C363" s="20" t="s">
        <v>6</v>
      </c>
      <c r="D363" s="20" t="s">
        <v>6</v>
      </c>
      <c r="E363" s="20" t="s">
        <v>6</v>
      </c>
    </row>
    <row r="364" spans="1:5" ht="15.75" thickBot="1" x14ac:dyDescent="0.3">
      <c r="A364" s="1" t="s">
        <v>49</v>
      </c>
      <c r="B364" s="9">
        <f>B365+B366+B367+B368</f>
        <v>0</v>
      </c>
      <c r="C364" s="9">
        <f>C365+C366+C367+C368</f>
        <v>0</v>
      </c>
      <c r="D364" s="9">
        <f>D365+D366+D367+D368</f>
        <v>0</v>
      </c>
      <c r="E364" s="9">
        <f>E365+E366+E367+E368</f>
        <v>0</v>
      </c>
    </row>
    <row r="365" spans="1:5" ht="15.75" thickBot="1" x14ac:dyDescent="0.3">
      <c r="A365" s="11" t="s">
        <v>60</v>
      </c>
      <c r="B365" s="9"/>
      <c r="C365" s="9"/>
      <c r="D365" s="9"/>
      <c r="E365" s="9"/>
    </row>
    <row r="366" spans="1:5" ht="15.75" thickBot="1" x14ac:dyDescent="0.3">
      <c r="A366" s="11" t="s">
        <v>66</v>
      </c>
      <c r="B366" s="9"/>
      <c r="C366" s="9">
        <v>0</v>
      </c>
      <c r="D366" s="9">
        <v>0</v>
      </c>
      <c r="E366" s="9"/>
    </row>
    <row r="367" spans="1:5" ht="15.75" thickBot="1" x14ac:dyDescent="0.3">
      <c r="A367" s="11" t="s">
        <v>67</v>
      </c>
      <c r="B367" s="9"/>
      <c r="C367" s="9"/>
      <c r="D367" s="9"/>
      <c r="E367" s="9"/>
    </row>
    <row r="368" spans="1:5" ht="15.75" thickBot="1" x14ac:dyDescent="0.3">
      <c r="A368" s="11" t="s">
        <v>68</v>
      </c>
      <c r="B368" s="9"/>
      <c r="C368" s="9"/>
      <c r="D368" s="9"/>
      <c r="E368" s="9"/>
    </row>
    <row r="369" spans="1:8" ht="15.75" thickBot="1" x14ac:dyDescent="0.3">
      <c r="A369" s="1" t="s">
        <v>50</v>
      </c>
      <c r="B369" s="12">
        <f>B370+B371+B372+B373</f>
        <v>157150</v>
      </c>
      <c r="C369" s="12">
        <f>C370+C371+C372+C373</f>
        <v>89812</v>
      </c>
      <c r="D369" s="12">
        <f>D370+D371+D372+D373</f>
        <v>0</v>
      </c>
      <c r="E369" s="12">
        <f>E370+E371+E372+E373</f>
        <v>0</v>
      </c>
    </row>
    <row r="370" spans="1:8" ht="15.75" thickBot="1" x14ac:dyDescent="0.3">
      <c r="A370" s="11" t="s">
        <v>60</v>
      </c>
      <c r="B370" s="12"/>
      <c r="C370" s="12"/>
      <c r="D370" s="12"/>
      <c r="E370" s="12"/>
    </row>
    <row r="371" spans="1:8" ht="15.75" thickBot="1" x14ac:dyDescent="0.3">
      <c r="A371" s="11" t="s">
        <v>66</v>
      </c>
      <c r="B371" s="12"/>
      <c r="C371" s="12"/>
      <c r="D371" s="12"/>
      <c r="E371" s="12"/>
    </row>
    <row r="372" spans="1:8" ht="15.75" thickBot="1" x14ac:dyDescent="0.3">
      <c r="A372" s="11" t="s">
        <v>67</v>
      </c>
      <c r="B372" s="12"/>
      <c r="C372" s="12"/>
      <c r="D372" s="12"/>
      <c r="E372" s="12"/>
    </row>
    <row r="373" spans="1:8" ht="15.75" thickBot="1" x14ac:dyDescent="0.3">
      <c r="A373" s="90" t="s">
        <v>68</v>
      </c>
      <c r="B373" s="12">
        <v>157150</v>
      </c>
      <c r="C373" s="52">
        <v>89812</v>
      </c>
      <c r="D373" s="12">
        <v>0</v>
      </c>
      <c r="E373" s="12"/>
    </row>
    <row r="374" spans="1:8" ht="15.75" thickBot="1" x14ac:dyDescent="0.3">
      <c r="A374" s="91" t="s">
        <v>302</v>
      </c>
      <c r="B374" s="12">
        <f t="shared" ref="B374:E374" si="29">B364+B369</f>
        <v>157150</v>
      </c>
      <c r="C374" s="12">
        <f t="shared" si="29"/>
        <v>89812</v>
      </c>
      <c r="D374" s="12">
        <f t="shared" si="29"/>
        <v>0</v>
      </c>
      <c r="E374" s="12">
        <f t="shared" si="29"/>
        <v>0</v>
      </c>
    </row>
    <row r="375" spans="1:8" ht="15.75" thickBot="1" x14ac:dyDescent="0.3">
      <c r="A375" s="27"/>
      <c r="B375" s="28"/>
      <c r="C375" s="28"/>
      <c r="D375" s="28"/>
      <c r="E375" s="28"/>
    </row>
    <row r="376" spans="1:8" ht="36.75" thickBot="1" x14ac:dyDescent="0.3">
      <c r="A376" s="14" t="s">
        <v>55</v>
      </c>
      <c r="B376" s="15">
        <f>B37+B139</f>
        <v>303190</v>
      </c>
      <c r="C376" s="15">
        <f>C37+C110+C150+C178+C205+C230+C255+C281+C306+C331+C356++C74</f>
        <v>576812</v>
      </c>
      <c r="D376" s="15">
        <f t="shared" ref="D376:E376" si="30">D37+D110+D150+D178+D205+D230+D255+D281+D306+D331+D356++D74</f>
        <v>527900</v>
      </c>
      <c r="E376" s="15">
        <f t="shared" si="30"/>
        <v>588500</v>
      </c>
      <c r="G376" s="10"/>
    </row>
    <row r="377" spans="1:8" ht="24.75" thickBot="1" x14ac:dyDescent="0.3">
      <c r="A377" s="14" t="s">
        <v>56</v>
      </c>
      <c r="B377" s="15">
        <f>B66+B139</f>
        <v>303190</v>
      </c>
      <c r="C377" s="15">
        <f>C374+C349+C324+C299+C273+C248+C223+C196+C168+C139+C66+C103</f>
        <v>576812</v>
      </c>
      <c r="D377" s="15">
        <f t="shared" ref="D377:E377" si="31">D374+D349+D324+D299+D273+D248+D223+D196+D168+D139+D66+D103</f>
        <v>527900</v>
      </c>
      <c r="E377" s="15">
        <f t="shared" si="31"/>
        <v>588500</v>
      </c>
    </row>
    <row r="378" spans="1:8" ht="15.75" customHeight="1" thickBot="1" x14ac:dyDescent="0.3">
      <c r="A378" s="1" t="s">
        <v>0</v>
      </c>
      <c r="B378" s="23">
        <f>B379+B380</f>
        <v>180000</v>
      </c>
      <c r="C378" s="23">
        <f>C379+C380</f>
        <v>340000</v>
      </c>
      <c r="D378" s="23">
        <f t="shared" ref="D378:E378" si="32">D379+D380</f>
        <v>340000</v>
      </c>
      <c r="E378" s="23">
        <f t="shared" si="32"/>
        <v>340000</v>
      </c>
    </row>
    <row r="379" spans="1:8" ht="15.75" thickBot="1" x14ac:dyDescent="0.3">
      <c r="A379" s="11" t="s">
        <v>60</v>
      </c>
      <c r="B379" s="12">
        <f>B46+B119</f>
        <v>180000</v>
      </c>
      <c r="C379" s="12">
        <f>C46+C119++C83</f>
        <v>340000</v>
      </c>
      <c r="D379" s="12">
        <f t="shared" ref="D379:E379" si="33">D46+D119++D83</f>
        <v>340000</v>
      </c>
      <c r="E379" s="12">
        <f t="shared" si="33"/>
        <v>340000</v>
      </c>
      <c r="G379" s="10"/>
      <c r="H379" s="10"/>
    </row>
    <row r="380" spans="1:8" ht="15.75" thickBot="1" x14ac:dyDescent="0.3">
      <c r="A380" s="11" t="s">
        <v>78</v>
      </c>
      <c r="B380" s="12">
        <f>B47</f>
        <v>0</v>
      </c>
      <c r="C380" s="12">
        <f t="shared" ref="C380:E380" si="34">C47</f>
        <v>0</v>
      </c>
      <c r="D380" s="12">
        <f t="shared" si="34"/>
        <v>0</v>
      </c>
      <c r="E380" s="12">
        <f t="shared" si="34"/>
        <v>0</v>
      </c>
      <c r="G380" s="10"/>
      <c r="H380" s="10"/>
    </row>
    <row r="381" spans="1:8" ht="24.75" thickBot="1" x14ac:dyDescent="0.3">
      <c r="A381" s="1" t="s">
        <v>32</v>
      </c>
      <c r="B381" s="23">
        <f>B382+B383</f>
        <v>31000</v>
      </c>
      <c r="C381" s="23">
        <f>C382+C383</f>
        <v>57000</v>
      </c>
      <c r="D381" s="23">
        <f t="shared" ref="D381:E381" si="35">D382+D383</f>
        <v>57000</v>
      </c>
      <c r="E381" s="23">
        <f t="shared" si="35"/>
        <v>57000</v>
      </c>
    </row>
    <row r="382" spans="1:8" ht="15.75" thickBot="1" x14ac:dyDescent="0.3">
      <c r="A382" s="11" t="s">
        <v>60</v>
      </c>
      <c r="B382" s="9">
        <f>B49</f>
        <v>31000</v>
      </c>
      <c r="C382" s="9">
        <f>C49+C122+C86</f>
        <v>57000</v>
      </c>
      <c r="D382" s="9">
        <f t="shared" ref="D382:E382" si="36">D49+D122</f>
        <v>57000</v>
      </c>
      <c r="E382" s="9">
        <f t="shared" si="36"/>
        <v>57000</v>
      </c>
    </row>
    <row r="383" spans="1:8" ht="15.75" thickBot="1" x14ac:dyDescent="0.3">
      <c r="A383" s="11" t="s">
        <v>78</v>
      </c>
      <c r="B383" s="12">
        <v>0</v>
      </c>
      <c r="C383" s="12">
        <v>0</v>
      </c>
      <c r="D383" s="12">
        <v>0</v>
      </c>
      <c r="E383" s="12">
        <v>0</v>
      </c>
    </row>
    <row r="384" spans="1:8" ht="15.75" thickBot="1" x14ac:dyDescent="0.3">
      <c r="A384" s="1" t="s">
        <v>1</v>
      </c>
      <c r="B384" s="23">
        <f>B385+B386</f>
        <v>40000</v>
      </c>
      <c r="C384" s="23">
        <f>C385+C386</f>
        <v>0</v>
      </c>
      <c r="D384" s="23">
        <f>D385+D386</f>
        <v>0</v>
      </c>
      <c r="E384" s="23">
        <f>E385+E386</f>
        <v>0</v>
      </c>
    </row>
    <row r="385" spans="1:5" ht="15.75" thickBot="1" x14ac:dyDescent="0.3">
      <c r="A385" s="11" t="s">
        <v>60</v>
      </c>
      <c r="B385" s="12">
        <f>B52</f>
        <v>40000</v>
      </c>
      <c r="C385" s="12">
        <f t="shared" ref="C385:E385" si="37">C52</f>
        <v>0</v>
      </c>
      <c r="D385" s="12">
        <f t="shared" si="37"/>
        <v>0</v>
      </c>
      <c r="E385" s="12">
        <f t="shared" si="37"/>
        <v>0</v>
      </c>
    </row>
    <row r="386" spans="1:5" ht="15.75" customHeight="1" thickBot="1" x14ac:dyDescent="0.3">
      <c r="A386" s="11" t="s">
        <v>78</v>
      </c>
      <c r="B386" s="12">
        <v>0</v>
      </c>
      <c r="C386" s="12">
        <v>0</v>
      </c>
      <c r="D386" s="12">
        <v>0</v>
      </c>
      <c r="E386" s="12">
        <v>0</v>
      </c>
    </row>
    <row r="387" spans="1:5" ht="15.75" thickBot="1" x14ac:dyDescent="0.3">
      <c r="A387" s="1" t="s">
        <v>2</v>
      </c>
      <c r="B387" s="23">
        <f>B388+B389</f>
        <v>0</v>
      </c>
      <c r="C387" s="23">
        <f>C388+C389</f>
        <v>0</v>
      </c>
      <c r="D387" s="23">
        <f>D388+D389</f>
        <v>0</v>
      </c>
      <c r="E387" s="23">
        <f>E388+E389</f>
        <v>0</v>
      </c>
    </row>
    <row r="388" spans="1:5" ht="15.75" customHeight="1" thickBot="1" x14ac:dyDescent="0.3">
      <c r="A388" s="11" t="s">
        <v>60</v>
      </c>
      <c r="B388" s="9">
        <v>0</v>
      </c>
      <c r="C388" s="9">
        <v>0</v>
      </c>
      <c r="D388" s="9">
        <v>0</v>
      </c>
      <c r="E388" s="9">
        <v>0</v>
      </c>
    </row>
    <row r="389" spans="1:5" ht="15.75" thickBot="1" x14ac:dyDescent="0.3">
      <c r="A389" s="11" t="s">
        <v>78</v>
      </c>
      <c r="B389" s="12">
        <v>0</v>
      </c>
      <c r="C389" s="12">
        <v>0</v>
      </c>
      <c r="D389" s="12">
        <v>0</v>
      </c>
      <c r="E389" s="12">
        <v>0</v>
      </c>
    </row>
    <row r="390" spans="1:5" ht="15.75" thickBot="1" x14ac:dyDescent="0.3">
      <c r="A390" s="1" t="s">
        <v>24</v>
      </c>
      <c r="B390" s="23">
        <f>B391+B392</f>
        <v>7000</v>
      </c>
      <c r="C390" s="23">
        <f>C391+C392</f>
        <v>40000</v>
      </c>
      <c r="D390" s="23">
        <f t="shared" ref="D390:E390" si="38">D391+D392</f>
        <v>51000</v>
      </c>
      <c r="E390" s="23">
        <f t="shared" si="38"/>
        <v>53000</v>
      </c>
    </row>
    <row r="391" spans="1:5" ht="15.75" thickBot="1" x14ac:dyDescent="0.3">
      <c r="A391" s="11" t="s">
        <v>60</v>
      </c>
      <c r="B391" s="9">
        <f>B58</f>
        <v>7000</v>
      </c>
      <c r="C391" s="9">
        <f>C125</f>
        <v>40000</v>
      </c>
      <c r="D391" s="9">
        <f t="shared" ref="D391:E391" si="39">D125</f>
        <v>51000</v>
      </c>
      <c r="E391" s="9">
        <f t="shared" si="39"/>
        <v>53000</v>
      </c>
    </row>
    <row r="392" spans="1:5" ht="15.75" thickBot="1" x14ac:dyDescent="0.3">
      <c r="A392" s="11" t="s">
        <v>78</v>
      </c>
      <c r="B392" s="12">
        <v>0</v>
      </c>
      <c r="C392" s="12">
        <v>0</v>
      </c>
      <c r="D392" s="12">
        <v>0</v>
      </c>
      <c r="E392" s="12">
        <v>0</v>
      </c>
    </row>
    <row r="393" spans="1:5" ht="15.75" thickBot="1" x14ac:dyDescent="0.3">
      <c r="A393" s="1" t="s">
        <v>25</v>
      </c>
      <c r="B393" s="23">
        <f>B394+B395</f>
        <v>0</v>
      </c>
      <c r="C393" s="23">
        <f>C394+C395</f>
        <v>0</v>
      </c>
      <c r="D393" s="23">
        <f>D394+D395</f>
        <v>0</v>
      </c>
      <c r="E393" s="23">
        <f>E394+E395</f>
        <v>0</v>
      </c>
    </row>
    <row r="394" spans="1:5" ht="15.75" thickBot="1" x14ac:dyDescent="0.3">
      <c r="A394" s="11" t="s">
        <v>60</v>
      </c>
      <c r="B394" s="9">
        <v>0</v>
      </c>
      <c r="C394" s="9">
        <v>0</v>
      </c>
      <c r="D394" s="9">
        <v>0</v>
      </c>
      <c r="E394" s="9">
        <v>0</v>
      </c>
    </row>
    <row r="395" spans="1:5" ht="15.75" thickBot="1" x14ac:dyDescent="0.3">
      <c r="A395" s="11" t="s">
        <v>78</v>
      </c>
      <c r="B395" s="12">
        <v>0</v>
      </c>
      <c r="C395" s="12">
        <v>0</v>
      </c>
      <c r="D395" s="12">
        <v>0</v>
      </c>
      <c r="E395" s="12">
        <v>0</v>
      </c>
    </row>
    <row r="396" spans="1:5" ht="24.75" thickBot="1" x14ac:dyDescent="0.3">
      <c r="A396" s="1" t="s">
        <v>3</v>
      </c>
      <c r="B396" s="23">
        <f>+B63</f>
        <v>0</v>
      </c>
      <c r="C396" s="23">
        <f t="shared" ref="C396:E396" si="40">+C63</f>
        <v>0</v>
      </c>
      <c r="D396" s="23">
        <f t="shared" si="40"/>
        <v>0</v>
      </c>
      <c r="E396" s="23">
        <f t="shared" si="40"/>
        <v>0</v>
      </c>
    </row>
    <row r="397" spans="1:5" ht="15.75" thickBot="1" x14ac:dyDescent="0.3">
      <c r="A397" s="11" t="s">
        <v>60</v>
      </c>
      <c r="B397" s="9">
        <v>0</v>
      </c>
      <c r="C397" s="9">
        <v>0</v>
      </c>
      <c r="D397" s="9">
        <v>0</v>
      </c>
      <c r="E397" s="9">
        <v>0</v>
      </c>
    </row>
    <row r="398" spans="1:5" ht="15.75" thickBot="1" x14ac:dyDescent="0.3">
      <c r="A398" s="11" t="s">
        <v>78</v>
      </c>
      <c r="B398" s="12">
        <v>0</v>
      </c>
      <c r="C398" s="12">
        <v>0</v>
      </c>
      <c r="D398" s="12">
        <v>0</v>
      </c>
      <c r="E398" s="12">
        <v>0</v>
      </c>
    </row>
    <row r="399" spans="1:5" ht="15.75" thickBot="1" x14ac:dyDescent="0.3">
      <c r="A399" s="1" t="s">
        <v>19</v>
      </c>
      <c r="B399" s="23">
        <f>B400+B401+B402+B403</f>
        <v>0</v>
      </c>
      <c r="C399" s="23">
        <f>C400+C401+C402+C403</f>
        <v>0</v>
      </c>
      <c r="D399" s="23">
        <f>D400+D401+D402+D403</f>
        <v>0</v>
      </c>
      <c r="E399" s="23">
        <f>E400+E401+E402+E403</f>
        <v>0</v>
      </c>
    </row>
    <row r="400" spans="1:5" ht="15.75" thickBot="1" x14ac:dyDescent="0.3">
      <c r="A400" s="11" t="s">
        <v>60</v>
      </c>
      <c r="B400" s="9">
        <f>B159+B187+B214+B239+B264+B290</f>
        <v>0</v>
      </c>
      <c r="C400" s="9">
        <f t="shared" ref="C400:E400" si="41">C159+C187+C214+C239+C264+C290</f>
        <v>0</v>
      </c>
      <c r="D400" s="9">
        <f t="shared" si="41"/>
        <v>0</v>
      </c>
      <c r="E400" s="9">
        <f t="shared" si="41"/>
        <v>0</v>
      </c>
    </row>
    <row r="401" spans="1:5" ht="15.75" thickBot="1" x14ac:dyDescent="0.3">
      <c r="A401" s="11" t="s">
        <v>79</v>
      </c>
      <c r="B401" s="9">
        <f>B160+B188+B215+B240+B265+B291</f>
        <v>0</v>
      </c>
      <c r="C401" s="9">
        <f t="shared" ref="C401:E401" si="42">C160+C188+C215+C240+C265+C291</f>
        <v>0</v>
      </c>
      <c r="D401" s="9">
        <f t="shared" si="42"/>
        <v>0</v>
      </c>
      <c r="E401" s="9">
        <f t="shared" si="42"/>
        <v>0</v>
      </c>
    </row>
    <row r="402" spans="1:5" ht="15.75" thickBot="1" x14ac:dyDescent="0.3">
      <c r="A402" s="11" t="s">
        <v>67</v>
      </c>
      <c r="B402" s="9">
        <f>B161+B189+B216+B241+B266+B292</f>
        <v>0</v>
      </c>
      <c r="C402" s="9">
        <f t="shared" ref="C402:E402" si="43">C161+C189+C216+C241+C266+C292</f>
        <v>0</v>
      </c>
      <c r="D402" s="9">
        <f t="shared" si="43"/>
        <v>0</v>
      </c>
      <c r="E402" s="9">
        <f t="shared" si="43"/>
        <v>0</v>
      </c>
    </row>
    <row r="403" spans="1:5" ht="15.75" thickBot="1" x14ac:dyDescent="0.3">
      <c r="A403" s="11" t="s">
        <v>68</v>
      </c>
      <c r="B403" s="9">
        <f>B162+B190+B217+B242+B267+B293</f>
        <v>0</v>
      </c>
      <c r="C403" s="9">
        <f t="shared" ref="C403:E403" si="44">C162+C190+C217+C242+C267+C293</f>
        <v>0</v>
      </c>
      <c r="D403" s="9">
        <f t="shared" si="44"/>
        <v>0</v>
      </c>
      <c r="E403" s="9">
        <f t="shared" si="44"/>
        <v>0</v>
      </c>
    </row>
    <row r="404" spans="1:5" ht="15.75" thickBot="1" x14ac:dyDescent="0.3">
      <c r="A404" s="1" t="s">
        <v>20</v>
      </c>
      <c r="B404" s="23">
        <f>B405+B406+B407+B408</f>
        <v>540790</v>
      </c>
      <c r="C404" s="23">
        <f>C405+C406+C407+C408</f>
        <v>139812</v>
      </c>
      <c r="D404" s="133">
        <f>D405+D406+D407+D408</f>
        <v>79900</v>
      </c>
      <c r="E404" s="133">
        <f>E405+E406+E407+E408</f>
        <v>138500</v>
      </c>
    </row>
    <row r="405" spans="1:5" ht="15.75" thickBot="1" x14ac:dyDescent="0.3">
      <c r="A405" s="11" t="s">
        <v>60</v>
      </c>
      <c r="B405" s="9">
        <f>B164+B192+B219+B244+B269+B295</f>
        <v>8640</v>
      </c>
      <c r="C405" s="9">
        <f t="shared" ref="C405:E405" si="45">C164+C192+C219+C244+C269+C295</f>
        <v>0</v>
      </c>
      <c r="D405" s="9">
        <f t="shared" si="45"/>
        <v>79900</v>
      </c>
      <c r="E405" s="9">
        <f t="shared" si="45"/>
        <v>138500</v>
      </c>
    </row>
    <row r="406" spans="1:5" ht="15.75" thickBot="1" x14ac:dyDescent="0.3">
      <c r="A406" s="11" t="s">
        <v>79</v>
      </c>
      <c r="B406" s="9">
        <f>B165+B193+B220+B245+B270+B296+B346+B321</f>
        <v>375000</v>
      </c>
      <c r="C406" s="9">
        <f t="shared" ref="C406:E406" si="46">C165+C193+C220+C245+C270+C296+C346+C321</f>
        <v>50000</v>
      </c>
      <c r="D406" s="9">
        <f t="shared" si="46"/>
        <v>0</v>
      </c>
      <c r="E406" s="9">
        <f t="shared" si="46"/>
        <v>0</v>
      </c>
    </row>
    <row r="407" spans="1:5" ht="15.75" thickBot="1" x14ac:dyDescent="0.3">
      <c r="A407" s="11" t="s">
        <v>67</v>
      </c>
      <c r="B407" s="9">
        <f>B166+B194+B221+B246+B271+B297</f>
        <v>0</v>
      </c>
      <c r="C407" s="9">
        <f t="shared" ref="C407:E407" si="47">C166+C194+C221+C246+C271+C297</f>
        <v>0</v>
      </c>
      <c r="D407" s="9">
        <f t="shared" si="47"/>
        <v>0</v>
      </c>
      <c r="E407" s="9">
        <f t="shared" si="47"/>
        <v>0</v>
      </c>
    </row>
    <row r="408" spans="1:5" ht="15.75" customHeight="1" thickBot="1" x14ac:dyDescent="0.3">
      <c r="A408" s="11" t="s">
        <v>68</v>
      </c>
      <c r="B408" s="9">
        <f>B167+B195+B222+B247+B272+B298+B373</f>
        <v>157150</v>
      </c>
      <c r="C408" s="9">
        <f t="shared" ref="C408:E408" si="48">C167+C195+C222+C247+C272+C298+C373</f>
        <v>89812</v>
      </c>
      <c r="D408" s="9">
        <f t="shared" si="48"/>
        <v>0</v>
      </c>
      <c r="E408" s="9">
        <f t="shared" si="48"/>
        <v>0</v>
      </c>
    </row>
    <row r="409" spans="1:5" ht="15.75" thickBot="1" x14ac:dyDescent="0.3">
      <c r="A409" s="25" t="s">
        <v>36</v>
      </c>
      <c r="B409" s="139">
        <f>IF(B377-B376=0,0,"Error")</f>
        <v>0</v>
      </c>
      <c r="C409" s="26">
        <f>IF(C377-C376=0,0,"Error")</f>
        <v>0</v>
      </c>
      <c r="D409" s="26">
        <f>IF(D377-D376=0,0,"Error")</f>
        <v>0</v>
      </c>
      <c r="E409" s="26">
        <f>IF(E377-E376=0,0,"Error")</f>
        <v>0</v>
      </c>
    </row>
  </sheetData>
  <mergeCells count="90">
    <mergeCell ref="A2:E2"/>
    <mergeCell ref="A1:E1"/>
    <mergeCell ref="A202:A203"/>
    <mergeCell ref="A227:A228"/>
    <mergeCell ref="A235:E235"/>
    <mergeCell ref="A140:E140"/>
    <mergeCell ref="A141:E141"/>
    <mergeCell ref="B197:E197"/>
    <mergeCell ref="D198:E198"/>
    <mergeCell ref="B199:E199"/>
    <mergeCell ref="B200:E200"/>
    <mergeCell ref="B201:E201"/>
    <mergeCell ref="A184:A185"/>
    <mergeCell ref="D143:E143"/>
    <mergeCell ref="A169:E169"/>
    <mergeCell ref="A170:E170"/>
    <mergeCell ref="B145:E145"/>
    <mergeCell ref="B146:E146"/>
    <mergeCell ref="B19:E19"/>
    <mergeCell ref="A20:E20"/>
    <mergeCell ref="A29:E29"/>
    <mergeCell ref="A3:E3"/>
    <mergeCell ref="B5:E5"/>
    <mergeCell ref="B6:E6"/>
    <mergeCell ref="B7:E7"/>
    <mergeCell ref="A8:E8"/>
    <mergeCell ref="A9:E11"/>
    <mergeCell ref="B12:E12"/>
    <mergeCell ref="A13:A14"/>
    <mergeCell ref="A115:E115"/>
    <mergeCell ref="A116:A117"/>
    <mergeCell ref="B32:E32"/>
    <mergeCell ref="B33:E33"/>
    <mergeCell ref="A34:A35"/>
    <mergeCell ref="A42:E42"/>
    <mergeCell ref="A211:A212"/>
    <mergeCell ref="D224:E224"/>
    <mergeCell ref="B225:E225"/>
    <mergeCell ref="B226:E226"/>
    <mergeCell ref="A236:A237"/>
    <mergeCell ref="A30:E30"/>
    <mergeCell ref="B31:E31"/>
    <mergeCell ref="A156:A157"/>
    <mergeCell ref="B68:E68"/>
    <mergeCell ref="B69:E69"/>
    <mergeCell ref="B70:E70"/>
    <mergeCell ref="A71:A72"/>
    <mergeCell ref="A79:E79"/>
    <mergeCell ref="A80:A81"/>
    <mergeCell ref="B142:E142"/>
    <mergeCell ref="A43:A44"/>
    <mergeCell ref="B104:E104"/>
    <mergeCell ref="B105:E105"/>
    <mergeCell ref="B106:E106"/>
    <mergeCell ref="A107:A108"/>
    <mergeCell ref="B144:E144"/>
    <mergeCell ref="A147:A148"/>
    <mergeCell ref="A155:E155"/>
    <mergeCell ref="B171:E171"/>
    <mergeCell ref="B173:E173"/>
    <mergeCell ref="B174:E174"/>
    <mergeCell ref="A175:A176"/>
    <mergeCell ref="A183:E183"/>
    <mergeCell ref="B301:E301"/>
    <mergeCell ref="B302:E302"/>
    <mergeCell ref="B277:E277"/>
    <mergeCell ref="A278:A279"/>
    <mergeCell ref="A286:E286"/>
    <mergeCell ref="A287:A288"/>
    <mergeCell ref="A252:A253"/>
    <mergeCell ref="A260:E260"/>
    <mergeCell ref="A261:A262"/>
    <mergeCell ref="B274:E274"/>
    <mergeCell ref="B276:E276"/>
    <mergeCell ref="B250:E250"/>
    <mergeCell ref="B251:E251"/>
    <mergeCell ref="A210:E210"/>
    <mergeCell ref="A303:A304"/>
    <mergeCell ref="A311:E311"/>
    <mergeCell ref="A312:A313"/>
    <mergeCell ref="B326:E326"/>
    <mergeCell ref="B327:E327"/>
    <mergeCell ref="A328:A329"/>
    <mergeCell ref="A336:E336"/>
    <mergeCell ref="A337:A338"/>
    <mergeCell ref="B351:E351"/>
    <mergeCell ref="B352:E352"/>
    <mergeCell ref="A353:A354"/>
    <mergeCell ref="A361:E361"/>
    <mergeCell ref="A362:A363"/>
  </mergeCells>
  <pageMargins left="0.7" right="0.7" top="0.75" bottom="0.75" header="0.3" footer="0.3"/>
  <pageSetup scale="5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0"/>
  <sheetViews>
    <sheetView zoomScale="170" zoomScaleNormal="170" workbookViewId="0">
      <selection activeCell="A2" sqref="A2:E2"/>
    </sheetView>
  </sheetViews>
  <sheetFormatPr defaultRowHeight="15" x14ac:dyDescent="0.25"/>
  <cols>
    <col min="1" max="1" width="33.7109375" customWidth="1"/>
    <col min="2" max="4" width="11.7109375" customWidth="1"/>
    <col min="5" max="5" width="17.7109375" customWidth="1"/>
    <col min="7" max="7" width="11" bestFit="1" customWidth="1"/>
    <col min="8" max="9" width="12.140625" bestFit="1" customWidth="1"/>
  </cols>
  <sheetData>
    <row r="2" spans="1:6" x14ac:dyDescent="0.25">
      <c r="A2" s="201" t="s">
        <v>464</v>
      </c>
      <c r="B2" s="201"/>
      <c r="C2" s="201"/>
      <c r="D2" s="201"/>
      <c r="E2" s="201"/>
    </row>
    <row r="3" spans="1:6" ht="18" customHeight="1" x14ac:dyDescent="0.25">
      <c r="A3" s="201" t="s">
        <v>89</v>
      </c>
      <c r="B3" s="201"/>
      <c r="C3" s="201"/>
      <c r="D3" s="201"/>
      <c r="E3" s="201"/>
      <c r="F3" s="306"/>
    </row>
    <row r="4" spans="1:6" ht="18" customHeight="1" x14ac:dyDescent="0.25">
      <c r="A4" s="202" t="s">
        <v>58</v>
      </c>
      <c r="B4" s="202"/>
      <c r="C4" s="202"/>
      <c r="D4" s="202"/>
      <c r="E4" s="202"/>
      <c r="F4" s="117"/>
    </row>
    <row r="5" spans="1:6" ht="15.75" thickBot="1" x14ac:dyDescent="0.3"/>
    <row r="6" spans="1:6" ht="15.75" thickBot="1" x14ac:dyDescent="0.3">
      <c r="A6" s="18" t="s">
        <v>21</v>
      </c>
      <c r="B6" s="228" t="s">
        <v>359</v>
      </c>
      <c r="C6" s="205"/>
      <c r="D6" s="205"/>
      <c r="E6" s="206"/>
    </row>
    <row r="7" spans="1:6" ht="15.75" thickBot="1" x14ac:dyDescent="0.3">
      <c r="A7" s="18" t="s">
        <v>4</v>
      </c>
      <c r="B7" s="228" t="s">
        <v>360</v>
      </c>
      <c r="C7" s="205"/>
      <c r="D7" s="205"/>
      <c r="E7" s="206"/>
    </row>
    <row r="8" spans="1:6" ht="15.75" thickBot="1" x14ac:dyDescent="0.3">
      <c r="A8" s="18" t="s">
        <v>26</v>
      </c>
      <c r="B8" s="228" t="s">
        <v>59</v>
      </c>
      <c r="C8" s="205"/>
      <c r="D8" s="205"/>
      <c r="E8" s="206"/>
    </row>
    <row r="9" spans="1:6" ht="15.75" thickBot="1" x14ac:dyDescent="0.3">
      <c r="A9" s="210" t="s">
        <v>7</v>
      </c>
      <c r="B9" s="211"/>
      <c r="C9" s="211"/>
      <c r="D9" s="211"/>
      <c r="E9" s="212"/>
    </row>
    <row r="10" spans="1:6" ht="15.75" customHeight="1" x14ac:dyDescent="0.25">
      <c r="A10" s="229" t="s">
        <v>361</v>
      </c>
      <c r="B10" s="230"/>
      <c r="C10" s="230"/>
      <c r="D10" s="230"/>
      <c r="E10" s="231"/>
    </row>
    <row r="11" spans="1:6" ht="25.5" customHeight="1" x14ac:dyDescent="0.25">
      <c r="A11" s="232"/>
      <c r="B11" s="233"/>
      <c r="C11" s="233"/>
      <c r="D11" s="233"/>
      <c r="E11" s="234"/>
    </row>
    <row r="12" spans="1:6" ht="50.25" customHeight="1" thickBot="1" x14ac:dyDescent="0.3">
      <c r="A12" s="235"/>
      <c r="B12" s="236"/>
      <c r="C12" s="236"/>
      <c r="D12" s="236"/>
      <c r="E12" s="237"/>
    </row>
    <row r="13" spans="1:6" ht="29.25" customHeight="1" thickBot="1" x14ac:dyDescent="0.3">
      <c r="A13" s="17" t="s">
        <v>10</v>
      </c>
      <c r="B13" s="238" t="s">
        <v>362</v>
      </c>
      <c r="C13" s="239"/>
      <c r="D13" s="239"/>
      <c r="E13" s="240"/>
    </row>
    <row r="14" spans="1:6" ht="23.25" customHeight="1" x14ac:dyDescent="0.25">
      <c r="A14" s="174" t="s">
        <v>11</v>
      </c>
      <c r="B14" s="2">
        <v>2019</v>
      </c>
      <c r="C14" s="2">
        <v>2020</v>
      </c>
      <c r="D14" s="2">
        <v>2021</v>
      </c>
      <c r="E14" s="2">
        <v>2022</v>
      </c>
    </row>
    <row r="15" spans="1:6" ht="15.75" thickBot="1" x14ac:dyDescent="0.3">
      <c r="A15" s="241"/>
      <c r="B15" s="3" t="s">
        <v>5</v>
      </c>
      <c r="C15" s="3" t="s">
        <v>6</v>
      </c>
      <c r="D15" s="3" t="s">
        <v>6</v>
      </c>
      <c r="E15" s="3" t="s">
        <v>6</v>
      </c>
    </row>
    <row r="16" spans="1:6" ht="15.75" thickBot="1" x14ac:dyDescent="0.3">
      <c r="A16" s="62" t="s">
        <v>363</v>
      </c>
      <c r="B16" s="148" t="s">
        <v>31</v>
      </c>
      <c r="C16" s="148" t="s">
        <v>27</v>
      </c>
      <c r="D16" s="148" t="s">
        <v>27</v>
      </c>
      <c r="E16" s="148" t="s">
        <v>27</v>
      </c>
    </row>
    <row r="17" spans="1:8" ht="15.75" thickBot="1" x14ac:dyDescent="0.3">
      <c r="A17" s="62" t="s">
        <v>364</v>
      </c>
      <c r="B17" s="148" t="s">
        <v>31</v>
      </c>
      <c r="C17" s="148" t="s">
        <v>27</v>
      </c>
      <c r="D17" s="148" t="s">
        <v>27</v>
      </c>
      <c r="E17" s="148" t="s">
        <v>27</v>
      </c>
    </row>
    <row r="18" spans="1:8" ht="15.75" thickBot="1" x14ac:dyDescent="0.3">
      <c r="A18" s="62" t="s">
        <v>365</v>
      </c>
      <c r="B18" s="148" t="s">
        <v>31</v>
      </c>
      <c r="C18" s="148" t="s">
        <v>27</v>
      </c>
      <c r="D18" s="148" t="s">
        <v>27</v>
      </c>
      <c r="E18" s="148" t="s">
        <v>27</v>
      </c>
    </row>
    <row r="19" spans="1:8" ht="15.75" thickBot="1" x14ac:dyDescent="0.3">
      <c r="A19" s="62" t="s">
        <v>365</v>
      </c>
      <c r="B19" s="148"/>
      <c r="C19" s="148"/>
      <c r="D19" s="148"/>
      <c r="E19" s="148"/>
    </row>
    <row r="20" spans="1:8" ht="15.75" thickBot="1" x14ac:dyDescent="0.3">
      <c r="A20" s="62" t="s">
        <v>366</v>
      </c>
      <c r="B20" s="148"/>
      <c r="C20" s="148"/>
      <c r="D20" s="148"/>
      <c r="E20" s="148"/>
    </row>
    <row r="21" spans="1:8" ht="15.75" thickBot="1" x14ac:dyDescent="0.3">
      <c r="A21" s="14" t="s">
        <v>12</v>
      </c>
      <c r="B21" s="291" t="s">
        <v>367</v>
      </c>
      <c r="C21" s="292"/>
      <c r="D21" s="292"/>
      <c r="E21" s="293"/>
    </row>
    <row r="22" spans="1:8" ht="23.25" customHeight="1" thickBot="1" x14ac:dyDescent="0.3">
      <c r="A22" s="249" t="s">
        <v>13</v>
      </c>
      <c r="B22" s="169"/>
      <c r="C22" s="169"/>
      <c r="D22" s="169"/>
      <c r="E22" s="170"/>
      <c r="H22" s="5"/>
    </row>
    <row r="23" spans="1:8" ht="15.75" thickBot="1" x14ac:dyDescent="0.3">
      <c r="A23" s="119" t="s">
        <v>368</v>
      </c>
      <c r="B23" s="151" t="s">
        <v>31</v>
      </c>
      <c r="C23" s="148" t="s">
        <v>103</v>
      </c>
      <c r="D23" s="148" t="s">
        <v>103</v>
      </c>
      <c r="E23" s="148" t="s">
        <v>103</v>
      </c>
    </row>
    <row r="24" spans="1:8" ht="15.75" thickBot="1" x14ac:dyDescent="0.3">
      <c r="A24" s="119" t="s">
        <v>369</v>
      </c>
      <c r="B24" s="146" t="s">
        <v>31</v>
      </c>
      <c r="C24" s="147" t="s">
        <v>27</v>
      </c>
      <c r="D24" s="147" t="s">
        <v>27</v>
      </c>
      <c r="E24" s="147" t="s">
        <v>27</v>
      </c>
    </row>
    <row r="25" spans="1:8" ht="15.75" thickBot="1" x14ac:dyDescent="0.3">
      <c r="A25" s="119" t="s">
        <v>370</v>
      </c>
      <c r="B25" s="148"/>
      <c r="C25" s="148"/>
      <c r="D25" s="148"/>
      <c r="E25" s="148"/>
    </row>
    <row r="26" spans="1:8" ht="15.75" thickBot="1" x14ac:dyDescent="0.3">
      <c r="A26" s="119" t="s">
        <v>371</v>
      </c>
      <c r="B26" s="147"/>
      <c r="C26" s="147"/>
      <c r="D26" s="147"/>
      <c r="E26" s="147"/>
    </row>
    <row r="27" spans="1:8" ht="15.75" thickBot="1" x14ac:dyDescent="0.3">
      <c r="A27" s="250" t="s">
        <v>33</v>
      </c>
      <c r="B27" s="286"/>
      <c r="C27" s="286"/>
      <c r="D27" s="286"/>
      <c r="E27" s="251"/>
    </row>
    <row r="28" spans="1:8" ht="15.75" thickBot="1" x14ac:dyDescent="0.3">
      <c r="A28" s="180" t="s">
        <v>52</v>
      </c>
      <c r="B28" s="181"/>
      <c r="C28" s="181"/>
      <c r="D28" s="181"/>
      <c r="E28" s="182"/>
    </row>
    <row r="29" spans="1:8" ht="15.75" thickBot="1" x14ac:dyDescent="0.3">
      <c r="A29" s="21" t="s">
        <v>28</v>
      </c>
      <c r="B29" s="285" t="s">
        <v>372</v>
      </c>
      <c r="C29" s="217"/>
      <c r="D29" s="217"/>
      <c r="E29" s="218"/>
    </row>
    <row r="30" spans="1:8" ht="31.5" customHeight="1" thickBot="1" x14ac:dyDescent="0.3">
      <c r="A30" s="4" t="s">
        <v>9</v>
      </c>
      <c r="B30" s="192" t="s">
        <v>373</v>
      </c>
      <c r="C30" s="193"/>
      <c r="D30" s="193"/>
      <c r="E30" s="194"/>
    </row>
    <row r="31" spans="1:8" ht="15.75" thickBot="1" x14ac:dyDescent="0.3">
      <c r="A31" s="4" t="s">
        <v>14</v>
      </c>
      <c r="B31" s="171" t="s">
        <v>107</v>
      </c>
      <c r="C31" s="172"/>
      <c r="D31" s="172"/>
      <c r="E31" s="173"/>
    </row>
    <row r="32" spans="1:8" ht="12.75" customHeight="1" x14ac:dyDescent="0.25">
      <c r="A32" s="174"/>
      <c r="B32" s="19">
        <v>2019</v>
      </c>
      <c r="C32" s="19">
        <v>2020</v>
      </c>
      <c r="D32" s="19">
        <v>2021</v>
      </c>
      <c r="E32" s="19">
        <v>2022</v>
      </c>
    </row>
    <row r="33" spans="1:9" ht="9" customHeight="1" thickBot="1" x14ac:dyDescent="0.3">
      <c r="A33" s="175"/>
      <c r="B33" s="20" t="s">
        <v>5</v>
      </c>
      <c r="C33" s="20" t="s">
        <v>6</v>
      </c>
      <c r="D33" s="20" t="s">
        <v>6</v>
      </c>
      <c r="E33" s="20" t="s">
        <v>6</v>
      </c>
    </row>
    <row r="34" spans="1:9" ht="15.75" thickBot="1" x14ac:dyDescent="0.3">
      <c r="A34" s="4" t="s">
        <v>8</v>
      </c>
      <c r="B34" s="6">
        <v>5</v>
      </c>
      <c r="C34" s="6">
        <v>5</v>
      </c>
      <c r="D34" s="6">
        <v>5</v>
      </c>
      <c r="E34" s="6">
        <v>5</v>
      </c>
    </row>
    <row r="35" spans="1:9" ht="15.75" thickBot="1" x14ac:dyDescent="0.3">
      <c r="A35" s="4" t="s">
        <v>15</v>
      </c>
      <c r="B35" s="6">
        <f>B64</f>
        <v>15200</v>
      </c>
      <c r="C35" s="6">
        <f>C64</f>
        <v>39600</v>
      </c>
      <c r="D35" s="6">
        <f>D64</f>
        <v>39600</v>
      </c>
      <c r="E35" s="6">
        <f>E64</f>
        <v>39600</v>
      </c>
    </row>
    <row r="36" spans="1:9" ht="15.75" thickBot="1" x14ac:dyDescent="0.3">
      <c r="A36" s="4" t="s">
        <v>23</v>
      </c>
      <c r="B36" s="6">
        <f>B35/B34</f>
        <v>3040</v>
      </c>
      <c r="C36" s="6">
        <f>C35/C34</f>
        <v>7920</v>
      </c>
      <c r="D36" s="6">
        <f>D35/D34</f>
        <v>7920</v>
      </c>
      <c r="E36" s="6">
        <f>E35/E34</f>
        <v>7920</v>
      </c>
    </row>
    <row r="37" spans="1:9" ht="15.75" thickBot="1" x14ac:dyDescent="0.3">
      <c r="A37" s="4" t="s">
        <v>16</v>
      </c>
      <c r="B37" s="116" t="s">
        <v>22</v>
      </c>
      <c r="C37" s="8">
        <f t="shared" ref="C37:E39" si="0">C34/B34-1</f>
        <v>0</v>
      </c>
      <c r="D37" s="8">
        <f t="shared" si="0"/>
        <v>0</v>
      </c>
      <c r="E37" s="8">
        <f t="shared" si="0"/>
        <v>0</v>
      </c>
      <c r="G37" s="10"/>
      <c r="H37" s="10"/>
      <c r="I37" s="10"/>
    </row>
    <row r="38" spans="1:9" ht="15.75" thickBot="1" x14ac:dyDescent="0.3">
      <c r="A38" s="4" t="s">
        <v>17</v>
      </c>
      <c r="B38" s="116" t="s">
        <v>22</v>
      </c>
      <c r="C38" s="8">
        <f t="shared" si="0"/>
        <v>1.6052631578947367</v>
      </c>
      <c r="D38" s="8">
        <f t="shared" si="0"/>
        <v>0</v>
      </c>
      <c r="E38" s="8">
        <f t="shared" si="0"/>
        <v>0</v>
      </c>
    </row>
    <row r="39" spans="1:9" ht="15.75" thickBot="1" x14ac:dyDescent="0.3">
      <c r="A39" s="4" t="s">
        <v>18</v>
      </c>
      <c r="B39" s="116" t="s">
        <v>22</v>
      </c>
      <c r="C39" s="8">
        <f t="shared" si="0"/>
        <v>1.6052631578947367</v>
      </c>
      <c r="D39" s="8">
        <f t="shared" si="0"/>
        <v>0</v>
      </c>
      <c r="E39" s="8">
        <f t="shared" si="0"/>
        <v>0</v>
      </c>
    </row>
    <row r="40" spans="1:9" ht="15.75" thickBot="1" x14ac:dyDescent="0.3">
      <c r="A40" s="176" t="s">
        <v>35</v>
      </c>
      <c r="B40" s="177"/>
      <c r="C40" s="177"/>
      <c r="D40" s="177"/>
      <c r="E40" s="178"/>
    </row>
    <row r="41" spans="1:9" ht="12.75" customHeight="1" x14ac:dyDescent="0.25">
      <c r="A41" s="174"/>
      <c r="B41" s="19">
        <v>2019</v>
      </c>
      <c r="C41" s="19">
        <v>2020</v>
      </c>
      <c r="D41" s="19">
        <v>2021</v>
      </c>
      <c r="E41" s="19">
        <v>2022</v>
      </c>
    </row>
    <row r="42" spans="1:9" ht="9" customHeight="1" thickBot="1" x14ac:dyDescent="0.3">
      <c r="A42" s="175"/>
      <c r="B42" s="20" t="s">
        <v>5</v>
      </c>
      <c r="C42" s="20" t="s">
        <v>6</v>
      </c>
      <c r="D42" s="20" t="s">
        <v>6</v>
      </c>
      <c r="E42" s="20" t="s">
        <v>6</v>
      </c>
    </row>
    <row r="43" spans="1:9" ht="15.75" thickBot="1" x14ac:dyDescent="0.3">
      <c r="A43" s="1" t="s">
        <v>0</v>
      </c>
      <c r="B43" s="9">
        <f>B44</f>
        <v>12000</v>
      </c>
      <c r="C43" s="9">
        <f>C44</f>
        <v>34000</v>
      </c>
      <c r="D43" s="9">
        <f>D44</f>
        <v>34000</v>
      </c>
      <c r="E43" s="9">
        <f>E44</f>
        <v>34000</v>
      </c>
    </row>
    <row r="44" spans="1:9" ht="15.75" thickBot="1" x14ac:dyDescent="0.3">
      <c r="A44" s="11" t="s">
        <v>60</v>
      </c>
      <c r="B44" s="12">
        <v>12000</v>
      </c>
      <c r="C44" s="143">
        <v>34000</v>
      </c>
      <c r="D44" s="120">
        <v>34000</v>
      </c>
      <c r="E44" s="120">
        <v>34000</v>
      </c>
    </row>
    <row r="45" spans="1:9" ht="15.75" thickBot="1" x14ac:dyDescent="0.3">
      <c r="A45" s="11" t="s">
        <v>61</v>
      </c>
      <c r="B45" s="12"/>
      <c r="C45" s="52"/>
      <c r="D45" s="12"/>
      <c r="E45" s="12"/>
    </row>
    <row r="46" spans="1:9" ht="15.75" thickBot="1" x14ac:dyDescent="0.3">
      <c r="A46" s="1" t="s">
        <v>32</v>
      </c>
      <c r="B46" s="9">
        <f>B47</f>
        <v>3200</v>
      </c>
      <c r="C46" s="53">
        <f>C47</f>
        <v>5600</v>
      </c>
      <c r="D46" s="9">
        <f>D47</f>
        <v>5600</v>
      </c>
      <c r="E46" s="9">
        <f>E47</f>
        <v>5600</v>
      </c>
    </row>
    <row r="47" spans="1:9" ht="15.75" thickBot="1" x14ac:dyDescent="0.3">
      <c r="A47" s="11" t="s">
        <v>60</v>
      </c>
      <c r="B47" s="12">
        <v>3200</v>
      </c>
      <c r="C47" s="53">
        <v>5600</v>
      </c>
      <c r="D47" s="9">
        <v>5600</v>
      </c>
      <c r="E47" s="9">
        <v>5600</v>
      </c>
    </row>
    <row r="48" spans="1:9" ht="15.75" thickBot="1" x14ac:dyDescent="0.3">
      <c r="A48" s="11" t="s">
        <v>61</v>
      </c>
      <c r="B48" s="12"/>
      <c r="C48" s="53"/>
      <c r="D48" s="9"/>
      <c r="E48" s="9"/>
    </row>
    <row r="49" spans="1:10" ht="15.75" thickBot="1" x14ac:dyDescent="0.3">
      <c r="A49" s="1" t="s">
        <v>1</v>
      </c>
      <c r="B49" s="12">
        <v>0</v>
      </c>
      <c r="C49" s="9"/>
      <c r="D49" s="9"/>
      <c r="E49" s="9">
        <f>E50</f>
        <v>0</v>
      </c>
    </row>
    <row r="50" spans="1:10" ht="15.75" thickBot="1" x14ac:dyDescent="0.3">
      <c r="A50" s="11" t="s">
        <v>60</v>
      </c>
      <c r="B50" s="12"/>
      <c r="C50" s="9"/>
      <c r="D50" s="9"/>
      <c r="E50" s="9"/>
    </row>
    <row r="51" spans="1:10" ht="15.75" thickBot="1" x14ac:dyDescent="0.3">
      <c r="A51" s="11" t="s">
        <v>61</v>
      </c>
      <c r="B51" s="12"/>
      <c r="C51" s="9"/>
      <c r="D51" s="9"/>
      <c r="E51" s="9"/>
    </row>
    <row r="52" spans="1:10" ht="15.75" thickBot="1" x14ac:dyDescent="0.3">
      <c r="A52" s="1" t="s">
        <v>2</v>
      </c>
      <c r="B52" s="12"/>
      <c r="C52" s="9"/>
      <c r="D52" s="9"/>
      <c r="E52" s="9"/>
    </row>
    <row r="53" spans="1:10" ht="15.75" thickBot="1" x14ac:dyDescent="0.3">
      <c r="A53" s="11" t="s">
        <v>60</v>
      </c>
      <c r="B53" s="12"/>
      <c r="C53" s="9"/>
      <c r="D53" s="9"/>
      <c r="E53" s="9"/>
    </row>
    <row r="54" spans="1:10" ht="15.75" thickBot="1" x14ac:dyDescent="0.3">
      <c r="A54" s="11" t="s">
        <v>61</v>
      </c>
      <c r="B54" s="12"/>
      <c r="C54" s="9"/>
      <c r="D54" s="9"/>
      <c r="E54" s="9"/>
    </row>
    <row r="55" spans="1:10" ht="15.75" thickBot="1" x14ac:dyDescent="0.3">
      <c r="A55" s="1" t="s">
        <v>24</v>
      </c>
      <c r="B55" s="12"/>
      <c r="C55" s="9"/>
      <c r="D55" s="9"/>
      <c r="E55" s="9"/>
    </row>
    <row r="56" spans="1:10" ht="15.75" thickBot="1" x14ac:dyDescent="0.3">
      <c r="A56" s="11" t="s">
        <v>60</v>
      </c>
      <c r="B56" s="12"/>
      <c r="C56" s="9"/>
      <c r="D56" s="9"/>
      <c r="E56" s="9"/>
    </row>
    <row r="57" spans="1:10" ht="15.75" thickBot="1" x14ac:dyDescent="0.3">
      <c r="A57" s="11" t="s">
        <v>61</v>
      </c>
      <c r="B57" s="12"/>
      <c r="C57" s="9"/>
      <c r="D57" s="9"/>
      <c r="E57" s="9"/>
    </row>
    <row r="58" spans="1:10" ht="15.75" thickBot="1" x14ac:dyDescent="0.3">
      <c r="A58" s="1" t="s">
        <v>25</v>
      </c>
      <c r="B58" s="12"/>
      <c r="C58" s="9"/>
      <c r="D58" s="9"/>
      <c r="E58" s="9"/>
    </row>
    <row r="59" spans="1:10" ht="15.75" thickBot="1" x14ac:dyDescent="0.3">
      <c r="A59" s="11" t="s">
        <v>60</v>
      </c>
      <c r="B59" s="12"/>
      <c r="C59" s="9"/>
      <c r="D59" s="9"/>
      <c r="E59" s="9"/>
    </row>
    <row r="60" spans="1:10" ht="15.75" thickBot="1" x14ac:dyDescent="0.3">
      <c r="A60" s="11" t="s">
        <v>61</v>
      </c>
      <c r="B60" s="12"/>
      <c r="C60" s="9"/>
      <c r="D60" s="9"/>
      <c r="E60" s="9"/>
    </row>
    <row r="61" spans="1:10" ht="15.75" thickBot="1" x14ac:dyDescent="0.3">
      <c r="A61" s="1" t="s">
        <v>3</v>
      </c>
      <c r="B61" s="12">
        <v>0</v>
      </c>
      <c r="C61" s="9">
        <v>0</v>
      </c>
      <c r="D61" s="9">
        <f>C61*1.03*0.99</f>
        <v>0</v>
      </c>
      <c r="E61" s="9">
        <f>D61*1.03*0.99</f>
        <v>0</v>
      </c>
    </row>
    <row r="62" spans="1:10" ht="15.75" thickBot="1" x14ac:dyDescent="0.3">
      <c r="A62" s="11" t="s">
        <v>60</v>
      </c>
      <c r="B62" s="12"/>
      <c r="C62" s="48"/>
      <c r="D62" s="48"/>
      <c r="E62" s="48"/>
      <c r="H62" s="49"/>
      <c r="I62" s="49"/>
      <c r="J62" s="49"/>
    </row>
    <row r="63" spans="1:10" ht="15.75" thickBot="1" x14ac:dyDescent="0.3">
      <c r="A63" s="11" t="s">
        <v>61</v>
      </c>
      <c r="B63" s="12"/>
      <c r="C63" s="50"/>
      <c r="D63" s="48"/>
      <c r="E63" s="48"/>
    </row>
    <row r="64" spans="1:10" ht="15.75" thickBot="1" x14ac:dyDescent="0.3">
      <c r="A64" s="22" t="s">
        <v>34</v>
      </c>
      <c r="B64" s="12">
        <f>B61+B58+B55+B52+B49+B46+B43</f>
        <v>15200</v>
      </c>
      <c r="C64" s="12">
        <f>C61+C58+C55+C52+C49+C46+C43</f>
        <v>39600</v>
      </c>
      <c r="D64" s="12">
        <f>D61+D58+D55+D52+D49+D46+D43</f>
        <v>39600</v>
      </c>
      <c r="E64" s="12">
        <f>E61+E58+E55+E52+E49+E46+E43</f>
        <v>39600</v>
      </c>
    </row>
    <row r="65" spans="1:5" ht="15.75" thickBot="1" x14ac:dyDescent="0.3">
      <c r="A65" s="25" t="s">
        <v>36</v>
      </c>
      <c r="B65" s="26">
        <f>IF(B64-B35=0,0,"Error")</f>
        <v>0</v>
      </c>
      <c r="C65" s="26">
        <f>IF(C64-C35=0,0,"Error")</f>
        <v>0</v>
      </c>
      <c r="D65" s="26">
        <f>IF(D64-D35=0,0,"Error")</f>
        <v>0</v>
      </c>
      <c r="E65" s="26">
        <f>IF(E64-E35=0,0,"Error")</f>
        <v>0</v>
      </c>
    </row>
    <row r="66" spans="1:5" ht="15.75" thickBot="1" x14ac:dyDescent="0.3">
      <c r="A66" s="21" t="s">
        <v>69</v>
      </c>
      <c r="B66" s="285" t="s">
        <v>374</v>
      </c>
      <c r="C66" s="217"/>
      <c r="D66" s="217"/>
      <c r="E66" s="218"/>
    </row>
    <row r="67" spans="1:5" ht="31.5" customHeight="1" thickBot="1" x14ac:dyDescent="0.3">
      <c r="A67" s="4" t="s">
        <v>9</v>
      </c>
      <c r="B67" s="192" t="s">
        <v>375</v>
      </c>
      <c r="C67" s="193"/>
      <c r="D67" s="193"/>
      <c r="E67" s="194"/>
    </row>
    <row r="68" spans="1:5" ht="15.75" thickBot="1" x14ac:dyDescent="0.3">
      <c r="A68" s="4" t="s">
        <v>14</v>
      </c>
      <c r="B68" s="171" t="s">
        <v>376</v>
      </c>
      <c r="C68" s="172"/>
      <c r="D68" s="172"/>
      <c r="E68" s="173"/>
    </row>
    <row r="69" spans="1:5" x14ac:dyDescent="0.25">
      <c r="A69" s="174"/>
      <c r="B69" s="19">
        <v>2019</v>
      </c>
      <c r="C69" s="19">
        <v>2020</v>
      </c>
      <c r="D69" s="19">
        <v>2021</v>
      </c>
      <c r="E69" s="19">
        <v>2022</v>
      </c>
    </row>
    <row r="70" spans="1:5" ht="15.75" thickBot="1" x14ac:dyDescent="0.3">
      <c r="A70" s="175"/>
      <c r="B70" s="20" t="s">
        <v>5</v>
      </c>
      <c r="C70" s="20" t="s">
        <v>6</v>
      </c>
      <c r="D70" s="20" t="s">
        <v>6</v>
      </c>
      <c r="E70" s="20" t="s">
        <v>6</v>
      </c>
    </row>
    <row r="71" spans="1:5" ht="15.75" thickBot="1" x14ac:dyDescent="0.3">
      <c r="A71" s="4" t="s">
        <v>8</v>
      </c>
      <c r="B71" s="6">
        <v>2256</v>
      </c>
      <c r="C71" s="6">
        <v>3000</v>
      </c>
      <c r="D71" s="6">
        <v>3000</v>
      </c>
      <c r="E71" s="6">
        <v>3000</v>
      </c>
    </row>
    <row r="72" spans="1:5" ht="15.75" thickBot="1" x14ac:dyDescent="0.3">
      <c r="A72" s="4" t="s">
        <v>15</v>
      </c>
      <c r="B72" s="6">
        <f>B101</f>
        <v>25600</v>
      </c>
      <c r="C72" s="6">
        <f>C101</f>
        <v>33630</v>
      </c>
      <c r="D72" s="6">
        <f>D101</f>
        <v>37630</v>
      </c>
      <c r="E72" s="6">
        <f>E101</f>
        <v>39000</v>
      </c>
    </row>
    <row r="73" spans="1:5" ht="15.75" thickBot="1" x14ac:dyDescent="0.3">
      <c r="A73" s="4" t="s">
        <v>23</v>
      </c>
      <c r="B73" s="6">
        <f>B72/B71</f>
        <v>11.347517730496454</v>
      </c>
      <c r="C73" s="6">
        <f>C72/C71</f>
        <v>11.21</v>
      </c>
      <c r="D73" s="6">
        <f>D72/D71</f>
        <v>12.543333333333333</v>
      </c>
      <c r="E73" s="6">
        <f>E72/E71</f>
        <v>13</v>
      </c>
    </row>
    <row r="74" spans="1:5" ht="15.75" thickBot="1" x14ac:dyDescent="0.3">
      <c r="A74" s="4" t="s">
        <v>16</v>
      </c>
      <c r="B74" s="116" t="s">
        <v>22</v>
      </c>
      <c r="C74" s="8">
        <f t="shared" ref="C74:E76" si="1">C71/B71-1</f>
        <v>0.32978723404255317</v>
      </c>
      <c r="D74" s="8">
        <f t="shared" si="1"/>
        <v>0</v>
      </c>
      <c r="E74" s="8">
        <f t="shared" si="1"/>
        <v>0</v>
      </c>
    </row>
    <row r="75" spans="1:5" ht="15.75" thickBot="1" x14ac:dyDescent="0.3">
      <c r="A75" s="4" t="s">
        <v>17</v>
      </c>
      <c r="B75" s="116" t="s">
        <v>22</v>
      </c>
      <c r="C75" s="8">
        <f t="shared" si="1"/>
        <v>0.31367187500000004</v>
      </c>
      <c r="D75" s="8">
        <f t="shared" si="1"/>
        <v>0.11894142134998509</v>
      </c>
      <c r="E75" s="8">
        <f t="shared" si="1"/>
        <v>3.6407121977145795E-2</v>
      </c>
    </row>
    <row r="76" spans="1:5" ht="15.75" thickBot="1" x14ac:dyDescent="0.3">
      <c r="A76" s="4" t="s">
        <v>18</v>
      </c>
      <c r="B76" s="116" t="s">
        <v>22</v>
      </c>
      <c r="C76" s="8">
        <f t="shared" si="1"/>
        <v>-1.2118749999999956E-2</v>
      </c>
      <c r="D76" s="8">
        <f t="shared" si="1"/>
        <v>0.11894142134998509</v>
      </c>
      <c r="E76" s="8">
        <f t="shared" si="1"/>
        <v>3.6407121977146017E-2</v>
      </c>
    </row>
    <row r="77" spans="1:5" ht="15.75" thickBot="1" x14ac:dyDescent="0.3">
      <c r="A77" s="176" t="s">
        <v>377</v>
      </c>
      <c r="B77" s="177"/>
      <c r="C77" s="177"/>
      <c r="D77" s="177"/>
      <c r="E77" s="178"/>
    </row>
    <row r="78" spans="1:5" x14ac:dyDescent="0.25">
      <c r="A78" s="174"/>
      <c r="B78" s="19">
        <v>2019</v>
      </c>
      <c r="C78" s="19">
        <v>2020</v>
      </c>
      <c r="D78" s="19">
        <v>2021</v>
      </c>
      <c r="E78" s="19">
        <v>2022</v>
      </c>
    </row>
    <row r="79" spans="1:5" ht="15.75" thickBot="1" x14ac:dyDescent="0.3">
      <c r="A79" s="175"/>
      <c r="B79" s="20" t="s">
        <v>5</v>
      </c>
      <c r="C79" s="20" t="s">
        <v>6</v>
      </c>
      <c r="D79" s="20" t="s">
        <v>6</v>
      </c>
      <c r="E79" s="20" t="s">
        <v>6</v>
      </c>
    </row>
    <row r="80" spans="1:5" ht="15.75" thickBot="1" x14ac:dyDescent="0.3">
      <c r="A80" s="1" t="s">
        <v>0</v>
      </c>
      <c r="B80" s="9">
        <f>B81</f>
        <v>16000</v>
      </c>
      <c r="C80" s="9">
        <f>C81</f>
        <v>19000</v>
      </c>
      <c r="D80" s="9">
        <f>D81</f>
        <v>19000</v>
      </c>
      <c r="E80" s="9">
        <f>E81</f>
        <v>19000</v>
      </c>
    </row>
    <row r="81" spans="1:5" ht="15.75" thickBot="1" x14ac:dyDescent="0.3">
      <c r="A81" s="11" t="s">
        <v>60</v>
      </c>
      <c r="B81" s="12">
        <v>16000</v>
      </c>
      <c r="C81" s="143">
        <v>19000</v>
      </c>
      <c r="D81" s="120">
        <v>19000</v>
      </c>
      <c r="E81" s="120">
        <v>19000</v>
      </c>
    </row>
    <row r="82" spans="1:5" ht="15.75" thickBot="1" x14ac:dyDescent="0.3">
      <c r="A82" s="11" t="s">
        <v>61</v>
      </c>
      <c r="B82" s="12"/>
      <c r="C82" s="52"/>
      <c r="D82" s="12"/>
      <c r="E82" s="12"/>
    </row>
    <row r="83" spans="1:5" ht="15.75" thickBot="1" x14ac:dyDescent="0.3">
      <c r="A83" s="1" t="s">
        <v>32</v>
      </c>
      <c r="B83" s="9">
        <f>B84</f>
        <v>2600</v>
      </c>
      <c r="C83" s="53">
        <f>C84</f>
        <v>4000</v>
      </c>
      <c r="D83" s="9">
        <f>D84</f>
        <v>4000</v>
      </c>
      <c r="E83" s="9">
        <f>E84</f>
        <v>4000</v>
      </c>
    </row>
    <row r="84" spans="1:5" ht="15.75" thickBot="1" x14ac:dyDescent="0.3">
      <c r="A84" s="11" t="s">
        <v>60</v>
      </c>
      <c r="B84" s="12">
        <v>2600</v>
      </c>
      <c r="C84" s="53">
        <v>4000</v>
      </c>
      <c r="D84" s="9">
        <v>4000</v>
      </c>
      <c r="E84" s="9">
        <v>4000</v>
      </c>
    </row>
    <row r="85" spans="1:5" ht="15.75" thickBot="1" x14ac:dyDescent="0.3">
      <c r="A85" s="11" t="s">
        <v>61</v>
      </c>
      <c r="B85" s="12"/>
      <c r="C85" s="53"/>
      <c r="D85" s="9"/>
      <c r="E85" s="9"/>
    </row>
    <row r="86" spans="1:5" ht="15.75" thickBot="1" x14ac:dyDescent="0.3">
      <c r="A86" s="1" t="s">
        <v>1</v>
      </c>
      <c r="B86" s="12">
        <f>B87</f>
        <v>7000</v>
      </c>
      <c r="C86" s="53">
        <f>C87</f>
        <v>10630</v>
      </c>
      <c r="D86" s="9">
        <f>D87</f>
        <v>14630</v>
      </c>
      <c r="E86" s="9">
        <f>E87</f>
        <v>16000</v>
      </c>
    </row>
    <row r="87" spans="1:5" ht="15.75" thickBot="1" x14ac:dyDescent="0.3">
      <c r="A87" s="11" t="s">
        <v>60</v>
      </c>
      <c r="B87" s="12">
        <v>7000</v>
      </c>
      <c r="C87" s="53">
        <v>10630</v>
      </c>
      <c r="D87" s="9">
        <v>14630</v>
      </c>
      <c r="E87" s="9">
        <v>16000</v>
      </c>
    </row>
    <row r="88" spans="1:5" ht="15.75" thickBot="1" x14ac:dyDescent="0.3">
      <c r="A88" s="11" t="s">
        <v>61</v>
      </c>
      <c r="B88" s="12"/>
      <c r="C88" s="9"/>
      <c r="D88" s="9"/>
      <c r="E88" s="9"/>
    </row>
    <row r="89" spans="1:5" ht="15.75" thickBot="1" x14ac:dyDescent="0.3">
      <c r="A89" s="1" t="s">
        <v>2</v>
      </c>
      <c r="B89" s="12"/>
      <c r="C89" s="9"/>
      <c r="D89" s="9"/>
      <c r="E89" s="9"/>
    </row>
    <row r="90" spans="1:5" ht="15.75" thickBot="1" x14ac:dyDescent="0.3">
      <c r="A90" s="11" t="s">
        <v>60</v>
      </c>
      <c r="B90" s="12"/>
      <c r="C90" s="9"/>
      <c r="D90" s="9"/>
      <c r="E90" s="9"/>
    </row>
    <row r="91" spans="1:5" ht="15.75" thickBot="1" x14ac:dyDescent="0.3">
      <c r="A91" s="11" t="s">
        <v>61</v>
      </c>
      <c r="B91" s="12"/>
      <c r="C91" s="9"/>
      <c r="D91" s="9"/>
      <c r="E91" s="9"/>
    </row>
    <row r="92" spans="1:5" ht="15.75" thickBot="1" x14ac:dyDescent="0.3">
      <c r="A92" s="1" t="s">
        <v>24</v>
      </c>
      <c r="B92" s="12"/>
      <c r="C92" s="9"/>
      <c r="D92" s="9"/>
      <c r="E92" s="9"/>
    </row>
    <row r="93" spans="1:5" ht="15.75" thickBot="1" x14ac:dyDescent="0.3">
      <c r="A93" s="11" t="s">
        <v>60</v>
      </c>
      <c r="B93" s="12"/>
      <c r="C93" s="9"/>
      <c r="D93" s="9"/>
      <c r="E93" s="9"/>
    </row>
    <row r="94" spans="1:5" ht="15.75" thickBot="1" x14ac:dyDescent="0.3">
      <c r="A94" s="11" t="s">
        <v>61</v>
      </c>
      <c r="B94" s="12"/>
      <c r="C94" s="9"/>
      <c r="D94" s="9"/>
      <c r="E94" s="9"/>
    </row>
    <row r="95" spans="1:5" ht="15.75" thickBot="1" x14ac:dyDescent="0.3">
      <c r="A95" s="1" t="s">
        <v>25</v>
      </c>
      <c r="B95" s="12"/>
      <c r="C95" s="9"/>
      <c r="D95" s="9"/>
      <c r="E95" s="9"/>
    </row>
    <row r="96" spans="1:5" ht="15.75" thickBot="1" x14ac:dyDescent="0.3">
      <c r="A96" s="11" t="s">
        <v>60</v>
      </c>
      <c r="B96" s="12"/>
      <c r="C96" s="9"/>
      <c r="D96" s="9"/>
      <c r="E96" s="9"/>
    </row>
    <row r="97" spans="1:5" ht="15.75" thickBot="1" x14ac:dyDescent="0.3">
      <c r="A97" s="11" t="s">
        <v>61</v>
      </c>
      <c r="B97" s="12"/>
      <c r="C97" s="9"/>
      <c r="D97" s="9"/>
      <c r="E97" s="9"/>
    </row>
    <row r="98" spans="1:5" ht="15.75" thickBot="1" x14ac:dyDescent="0.3">
      <c r="A98" s="1" t="s">
        <v>3</v>
      </c>
      <c r="B98" s="12">
        <v>0</v>
      </c>
      <c r="C98" s="9">
        <v>0</v>
      </c>
      <c r="D98" s="9">
        <f>C98*1.03*0.99</f>
        <v>0</v>
      </c>
      <c r="E98" s="9">
        <f>D98*1.03*0.99</f>
        <v>0</v>
      </c>
    </row>
    <row r="99" spans="1:5" ht="15.75" thickBot="1" x14ac:dyDescent="0.3">
      <c r="A99" s="11" t="s">
        <v>60</v>
      </c>
      <c r="B99" s="12"/>
      <c r="C99" s="48"/>
      <c r="D99" s="48"/>
      <c r="E99" s="48"/>
    </row>
    <row r="100" spans="1:5" ht="15.75" thickBot="1" x14ac:dyDescent="0.3">
      <c r="A100" s="11" t="s">
        <v>61</v>
      </c>
      <c r="B100" s="12"/>
      <c r="C100" s="50"/>
      <c r="D100" s="48"/>
      <c r="E100" s="48"/>
    </row>
    <row r="101" spans="1:5" ht="15.75" thickBot="1" x14ac:dyDescent="0.3">
      <c r="A101" s="22" t="s">
        <v>378</v>
      </c>
      <c r="B101" s="12">
        <f>B98+B95+B92+B89+B86+B83+B80</f>
        <v>25600</v>
      </c>
      <c r="C101" s="12">
        <f>C98+C95+C92+C89+C86+C83+C80</f>
        <v>33630</v>
      </c>
      <c r="D101" s="12">
        <f>D98+D95+D92+D89+D86+D83+D80</f>
        <v>37630</v>
      </c>
      <c r="E101" s="12">
        <f>E98+E95+E92+E89+E86+E83+E80</f>
        <v>39000</v>
      </c>
    </row>
    <row r="102" spans="1:5" ht="15.75" thickBot="1" x14ac:dyDescent="0.3">
      <c r="A102" s="121" t="s">
        <v>63</v>
      </c>
      <c r="B102" s="239" t="s">
        <v>450</v>
      </c>
      <c r="C102" s="294"/>
      <c r="D102" s="294"/>
      <c r="E102" s="295"/>
    </row>
    <row r="103" spans="1:5" ht="26.25" customHeight="1" thickBot="1" x14ac:dyDescent="0.3">
      <c r="A103" s="4" t="s">
        <v>9</v>
      </c>
      <c r="B103" s="168" t="s">
        <v>379</v>
      </c>
      <c r="C103" s="169"/>
      <c r="D103" s="169"/>
      <c r="E103" s="170"/>
    </row>
    <row r="104" spans="1:5" ht="15.75" thickBot="1" x14ac:dyDescent="0.3">
      <c r="A104" s="4" t="s">
        <v>14</v>
      </c>
      <c r="B104" s="171" t="s">
        <v>380</v>
      </c>
      <c r="C104" s="172"/>
      <c r="D104" s="172"/>
      <c r="E104" s="173"/>
    </row>
    <row r="105" spans="1:5" ht="12.75" customHeight="1" x14ac:dyDescent="0.25">
      <c r="A105" s="174"/>
      <c r="B105" s="19">
        <v>2019</v>
      </c>
      <c r="C105" s="19">
        <v>2020</v>
      </c>
      <c r="D105" s="19">
        <v>2021</v>
      </c>
      <c r="E105" s="19">
        <v>2022</v>
      </c>
    </row>
    <row r="106" spans="1:5" ht="9" customHeight="1" thickBot="1" x14ac:dyDescent="0.3">
      <c r="A106" s="175"/>
      <c r="B106" s="20" t="s">
        <v>5</v>
      </c>
      <c r="C106" s="20" t="s">
        <v>6</v>
      </c>
      <c r="D106" s="20" t="s">
        <v>6</v>
      </c>
      <c r="E106" s="20" t="s">
        <v>6</v>
      </c>
    </row>
    <row r="107" spans="1:5" ht="15.75" thickBot="1" x14ac:dyDescent="0.3">
      <c r="A107" s="4" t="s">
        <v>8</v>
      </c>
      <c r="B107" s="116">
        <v>17</v>
      </c>
      <c r="C107" s="116">
        <v>17</v>
      </c>
      <c r="D107" s="116">
        <v>17</v>
      </c>
      <c r="E107" s="116">
        <v>17</v>
      </c>
    </row>
    <row r="108" spans="1:5" ht="15.75" thickBot="1" x14ac:dyDescent="0.3">
      <c r="A108" s="4" t="s">
        <v>15</v>
      </c>
      <c r="B108" s="6">
        <f>B137</f>
        <v>112200</v>
      </c>
      <c r="C108" s="6">
        <f>C137</f>
        <v>105400</v>
      </c>
      <c r="D108" s="6">
        <f>D137</f>
        <v>110400</v>
      </c>
      <c r="E108" s="6">
        <f>E137</f>
        <v>112400</v>
      </c>
    </row>
    <row r="109" spans="1:5" ht="15.75" thickBot="1" x14ac:dyDescent="0.3">
      <c r="A109" s="4" t="s">
        <v>23</v>
      </c>
      <c r="B109" s="6">
        <f>B108/B107</f>
        <v>6600</v>
      </c>
      <c r="C109" s="6">
        <f>C108/C107</f>
        <v>6200</v>
      </c>
      <c r="D109" s="6">
        <f>D108/D107</f>
        <v>6494.1176470588234</v>
      </c>
      <c r="E109" s="6">
        <f>E108/E107</f>
        <v>6611.7647058823532</v>
      </c>
    </row>
    <row r="110" spans="1:5" ht="15.75" thickBot="1" x14ac:dyDescent="0.3">
      <c r="A110" s="4" t="s">
        <v>16</v>
      </c>
      <c r="B110" s="116"/>
      <c r="C110" s="8">
        <f t="shared" ref="C110:E112" si="2">C107/B107-1</f>
        <v>0</v>
      </c>
      <c r="D110" s="8">
        <f t="shared" si="2"/>
        <v>0</v>
      </c>
      <c r="E110" s="8">
        <f t="shared" si="2"/>
        <v>0</v>
      </c>
    </row>
    <row r="111" spans="1:5" ht="15.75" thickBot="1" x14ac:dyDescent="0.3">
      <c r="A111" s="4" t="s">
        <v>17</v>
      </c>
      <c r="B111" s="116"/>
      <c r="C111" s="8">
        <f t="shared" si="2"/>
        <v>-6.0606060606060552E-2</v>
      </c>
      <c r="D111" s="8">
        <f t="shared" si="2"/>
        <v>4.743833017077792E-2</v>
      </c>
      <c r="E111" s="8">
        <f t="shared" si="2"/>
        <v>1.8115942028985588E-2</v>
      </c>
    </row>
    <row r="112" spans="1:5" ht="15.75" thickBot="1" x14ac:dyDescent="0.3">
      <c r="A112" s="4" t="s">
        <v>18</v>
      </c>
      <c r="B112" s="116"/>
      <c r="C112" s="8">
        <f t="shared" si="2"/>
        <v>-6.0606060606060552E-2</v>
      </c>
      <c r="D112" s="8">
        <f t="shared" si="2"/>
        <v>4.743833017077792E-2</v>
      </c>
      <c r="E112" s="8">
        <f t="shared" si="2"/>
        <v>1.8115942028985588E-2</v>
      </c>
    </row>
    <row r="113" spans="1:5" ht="24.75" customHeight="1" thickBot="1" x14ac:dyDescent="0.3">
      <c r="A113" s="176" t="s">
        <v>38</v>
      </c>
      <c r="B113" s="177"/>
      <c r="C113" s="177"/>
      <c r="D113" s="177"/>
      <c r="E113" s="178"/>
    </row>
    <row r="114" spans="1:5" ht="12.75" customHeight="1" x14ac:dyDescent="0.25">
      <c r="A114" s="174"/>
      <c r="B114" s="19">
        <v>2019</v>
      </c>
      <c r="C114" s="19">
        <v>2020</v>
      </c>
      <c r="D114" s="19">
        <v>2021</v>
      </c>
      <c r="E114" s="19">
        <v>2022</v>
      </c>
    </row>
    <row r="115" spans="1:5" ht="9" customHeight="1" thickBot="1" x14ac:dyDescent="0.3">
      <c r="A115" s="175"/>
      <c r="B115" s="20" t="s">
        <v>5</v>
      </c>
      <c r="C115" s="20" t="s">
        <v>6</v>
      </c>
      <c r="D115" s="20" t="s">
        <v>6</v>
      </c>
      <c r="E115" s="20" t="s">
        <v>6</v>
      </c>
    </row>
    <row r="116" spans="1:5" ht="15.75" thickBot="1" x14ac:dyDescent="0.3">
      <c r="A116" s="1" t="s">
        <v>0</v>
      </c>
      <c r="B116" s="9">
        <f>B117</f>
        <v>19000</v>
      </c>
      <c r="C116" s="9">
        <f>C117</f>
        <v>26000</v>
      </c>
      <c r="D116" s="9">
        <f>D117</f>
        <v>26000</v>
      </c>
      <c r="E116" s="9">
        <f>E117</f>
        <v>26000</v>
      </c>
    </row>
    <row r="117" spans="1:5" ht="15.75" thickBot="1" x14ac:dyDescent="0.3">
      <c r="A117" s="11" t="s">
        <v>60</v>
      </c>
      <c r="B117" s="12">
        <v>19000</v>
      </c>
      <c r="C117" s="52">
        <v>26000</v>
      </c>
      <c r="D117" s="12">
        <v>26000</v>
      </c>
      <c r="E117" s="12">
        <v>26000</v>
      </c>
    </row>
    <row r="118" spans="1:5" ht="15.75" thickBot="1" x14ac:dyDescent="0.3">
      <c r="A118" s="11" t="s">
        <v>61</v>
      </c>
      <c r="B118" s="12"/>
      <c r="C118" s="134"/>
      <c r="D118" s="13"/>
      <c r="E118" s="13"/>
    </row>
    <row r="119" spans="1:5" ht="15.75" thickBot="1" x14ac:dyDescent="0.3">
      <c r="A119" s="1" t="s">
        <v>32</v>
      </c>
      <c r="B119" s="9">
        <f>B120</f>
        <v>3200</v>
      </c>
      <c r="C119" s="53">
        <f>C120</f>
        <v>4400</v>
      </c>
      <c r="D119" s="9">
        <f>D120</f>
        <v>4400</v>
      </c>
      <c r="E119" s="9">
        <f>E120</f>
        <v>4400</v>
      </c>
    </row>
    <row r="120" spans="1:5" ht="15.75" thickBot="1" x14ac:dyDescent="0.3">
      <c r="A120" s="11" t="s">
        <v>60</v>
      </c>
      <c r="B120" s="12">
        <v>3200</v>
      </c>
      <c r="C120" s="53">
        <v>4400</v>
      </c>
      <c r="D120" s="9">
        <v>4400</v>
      </c>
      <c r="E120" s="9">
        <v>4400</v>
      </c>
    </row>
    <row r="121" spans="1:5" ht="15.75" thickBot="1" x14ac:dyDescent="0.3">
      <c r="A121" s="11" t="s">
        <v>61</v>
      </c>
      <c r="B121" s="12"/>
      <c r="C121" s="53"/>
      <c r="D121" s="9"/>
      <c r="E121" s="9"/>
    </row>
    <row r="122" spans="1:5" ht="15.75" thickBot="1" x14ac:dyDescent="0.3">
      <c r="A122" s="1" t="s">
        <v>1</v>
      </c>
      <c r="B122" s="12">
        <f>B123</f>
        <v>90000</v>
      </c>
      <c r="C122" s="53">
        <f>C123</f>
        <v>75000</v>
      </c>
      <c r="D122" s="9">
        <f>D123</f>
        <v>80000</v>
      </c>
      <c r="E122" s="9">
        <f>E123</f>
        <v>82000</v>
      </c>
    </row>
    <row r="123" spans="1:5" ht="15.75" thickBot="1" x14ac:dyDescent="0.3">
      <c r="A123" s="11" t="s">
        <v>60</v>
      </c>
      <c r="B123" s="12">
        <v>90000</v>
      </c>
      <c r="C123" s="53">
        <v>75000</v>
      </c>
      <c r="D123" s="9">
        <v>80000</v>
      </c>
      <c r="E123" s="9">
        <v>82000</v>
      </c>
    </row>
    <row r="124" spans="1:5" ht="15.75" thickBot="1" x14ac:dyDescent="0.3">
      <c r="A124" s="11" t="s">
        <v>61</v>
      </c>
      <c r="B124" s="12"/>
      <c r="C124" s="9"/>
      <c r="D124" s="9"/>
      <c r="E124" s="9"/>
    </row>
    <row r="125" spans="1:5" ht="15.75" thickBot="1" x14ac:dyDescent="0.3">
      <c r="A125" s="1" t="s">
        <v>2</v>
      </c>
      <c r="B125" s="12"/>
      <c r="C125" s="9"/>
      <c r="D125" s="9"/>
      <c r="E125" s="9"/>
    </row>
    <row r="126" spans="1:5" ht="15.75" thickBot="1" x14ac:dyDescent="0.3">
      <c r="A126" s="11" t="s">
        <v>60</v>
      </c>
      <c r="B126" s="12"/>
      <c r="C126" s="9"/>
      <c r="D126" s="9"/>
      <c r="E126" s="9"/>
    </row>
    <row r="127" spans="1:5" ht="15.75" thickBot="1" x14ac:dyDescent="0.3">
      <c r="A127" s="11" t="s">
        <v>61</v>
      </c>
      <c r="B127" s="12"/>
      <c r="C127" s="9"/>
      <c r="D127" s="9"/>
      <c r="E127" s="9"/>
    </row>
    <row r="128" spans="1:5" ht="15.75" thickBot="1" x14ac:dyDescent="0.3">
      <c r="A128" s="1" t="s">
        <v>24</v>
      </c>
      <c r="B128" s="12"/>
      <c r="C128" s="9"/>
      <c r="D128" s="9"/>
      <c r="E128" s="9"/>
    </row>
    <row r="129" spans="1:9" ht="15.75" thickBot="1" x14ac:dyDescent="0.3">
      <c r="A129" s="11" t="s">
        <v>60</v>
      </c>
      <c r="B129" s="12"/>
      <c r="C129" s="9"/>
      <c r="D129" s="9"/>
      <c r="E129" s="9"/>
    </row>
    <row r="130" spans="1:9" ht="15.75" thickBot="1" x14ac:dyDescent="0.3">
      <c r="A130" s="11" t="s">
        <v>61</v>
      </c>
      <c r="B130" s="12"/>
      <c r="C130" s="9"/>
      <c r="D130" s="9"/>
      <c r="E130" s="9"/>
    </row>
    <row r="131" spans="1:9" ht="15.75" thickBot="1" x14ac:dyDescent="0.3">
      <c r="A131" s="1" t="s">
        <v>25</v>
      </c>
      <c r="B131" s="12"/>
      <c r="C131" s="9"/>
      <c r="D131" s="9"/>
      <c r="E131" s="9"/>
    </row>
    <row r="132" spans="1:9" ht="15.75" thickBot="1" x14ac:dyDescent="0.3">
      <c r="A132" s="11" t="s">
        <v>60</v>
      </c>
      <c r="B132" s="12"/>
      <c r="C132" s="9"/>
      <c r="D132" s="9"/>
      <c r="E132" s="9"/>
    </row>
    <row r="133" spans="1:9" ht="15.75" thickBot="1" x14ac:dyDescent="0.3">
      <c r="A133" s="11" t="s">
        <v>61</v>
      </c>
      <c r="B133" s="12"/>
      <c r="C133" s="9"/>
      <c r="D133" s="9"/>
      <c r="E133" s="9"/>
    </row>
    <row r="134" spans="1:9" ht="15.75" thickBot="1" x14ac:dyDescent="0.3">
      <c r="A134" s="1" t="s">
        <v>3</v>
      </c>
      <c r="B134" s="12"/>
      <c r="C134" s="9"/>
      <c r="D134" s="9"/>
      <c r="E134" s="9"/>
    </row>
    <row r="135" spans="1:9" ht="15.75" thickBot="1" x14ac:dyDescent="0.3">
      <c r="A135" s="11" t="s">
        <v>60</v>
      </c>
      <c r="B135" s="12"/>
      <c r="C135" s="9"/>
      <c r="D135" s="9"/>
      <c r="E135" s="9"/>
    </row>
    <row r="136" spans="1:9" ht="15.75" thickBot="1" x14ac:dyDescent="0.3">
      <c r="A136" s="11" t="s">
        <v>61</v>
      </c>
      <c r="B136" s="12"/>
      <c r="C136" s="9"/>
      <c r="D136" s="9"/>
      <c r="E136" s="9"/>
    </row>
    <row r="137" spans="1:9" ht="15.75" thickBot="1" x14ac:dyDescent="0.3">
      <c r="A137" s="24" t="s">
        <v>37</v>
      </c>
      <c r="B137" s="12">
        <f>B134+B131+B128+B125+B122+B119+B116</f>
        <v>112200</v>
      </c>
      <c r="C137" s="12">
        <f>C134+C131+C128+C125+C122+C119+C116</f>
        <v>105400</v>
      </c>
      <c r="D137" s="12">
        <f>D134+D131+D128+D125+D122+D119+D116</f>
        <v>110400</v>
      </c>
      <c r="E137" s="12">
        <f>E134+E131+E128+E125+E122+E119+E116</f>
        <v>112400</v>
      </c>
    </row>
    <row r="138" spans="1:9" ht="17.25" customHeight="1" thickBot="1" x14ac:dyDescent="0.3">
      <c r="A138" s="25" t="s">
        <v>36</v>
      </c>
      <c r="B138" s="26">
        <f>IF(B137-B108=0,0,"Error")</f>
        <v>0</v>
      </c>
      <c r="C138" s="26">
        <f>IF(C137-C108=0,0,"Error")</f>
        <v>0</v>
      </c>
      <c r="D138" s="26">
        <f>IF(D137-D108=0,0,"Error")</f>
        <v>0</v>
      </c>
      <c r="E138" s="26">
        <f>IF(E137-E108=0,0,"Error")</f>
        <v>0</v>
      </c>
    </row>
    <row r="139" spans="1:9" ht="15.75" thickBot="1" x14ac:dyDescent="0.3">
      <c r="A139" s="180" t="s">
        <v>46</v>
      </c>
      <c r="B139" s="181"/>
      <c r="C139" s="181"/>
      <c r="D139" s="181"/>
      <c r="E139" s="182"/>
    </row>
    <row r="140" spans="1:9" ht="15.75" thickBot="1" x14ac:dyDescent="0.3">
      <c r="A140" s="180" t="s">
        <v>51</v>
      </c>
      <c r="B140" s="181"/>
      <c r="C140" s="181"/>
      <c r="D140" s="181"/>
      <c r="E140" s="182"/>
    </row>
    <row r="141" spans="1:9" ht="15.75" thickBot="1" x14ac:dyDescent="0.3">
      <c r="A141" s="21" t="s">
        <v>54</v>
      </c>
      <c r="B141" s="166" t="s">
        <v>425</v>
      </c>
      <c r="C141" s="287"/>
      <c r="D141" s="179"/>
      <c r="E141" s="167"/>
    </row>
    <row r="142" spans="1:9" ht="30.75" customHeight="1" thickBot="1" x14ac:dyDescent="0.3">
      <c r="A142" s="21" t="s">
        <v>64</v>
      </c>
      <c r="B142" s="21" t="s">
        <v>381</v>
      </c>
      <c r="C142" s="54" t="s">
        <v>65</v>
      </c>
      <c r="D142" s="302" t="s">
        <v>382</v>
      </c>
      <c r="E142" s="167"/>
      <c r="G142" s="160"/>
      <c r="H142" s="160"/>
      <c r="I142" s="161"/>
    </row>
    <row r="143" spans="1:9" ht="15.75" thickBot="1" x14ac:dyDescent="0.3">
      <c r="A143" s="55"/>
      <c r="B143" s="166"/>
      <c r="C143" s="270"/>
      <c r="D143" s="179"/>
      <c r="E143" s="167"/>
      <c r="G143" s="162"/>
      <c r="H143" s="162"/>
      <c r="I143" s="163"/>
    </row>
    <row r="144" spans="1:9" ht="23.25" customHeight="1" thickBot="1" x14ac:dyDescent="0.3">
      <c r="A144" s="4" t="s">
        <v>9</v>
      </c>
      <c r="B144" s="168" t="s">
        <v>383</v>
      </c>
      <c r="C144" s="169"/>
      <c r="D144" s="169"/>
      <c r="E144" s="170"/>
      <c r="G144" s="164"/>
      <c r="H144" s="164"/>
      <c r="I144" s="165"/>
    </row>
    <row r="145" spans="1:9" ht="15.75" thickBot="1" x14ac:dyDescent="0.3">
      <c r="A145" s="4" t="s">
        <v>14</v>
      </c>
      <c r="B145" s="171" t="s">
        <v>384</v>
      </c>
      <c r="C145" s="172"/>
      <c r="D145" s="172"/>
      <c r="E145" s="173"/>
    </row>
    <row r="146" spans="1:9" ht="12.75" customHeight="1" x14ac:dyDescent="0.25">
      <c r="A146" s="174"/>
      <c r="B146" s="19">
        <v>2019</v>
      </c>
      <c r="C146" s="19">
        <v>2020</v>
      </c>
      <c r="D146" s="19">
        <v>2021</v>
      </c>
      <c r="E146" s="19">
        <v>2022</v>
      </c>
    </row>
    <row r="147" spans="1:9" ht="9" customHeight="1" thickBot="1" x14ac:dyDescent="0.3">
      <c r="A147" s="175"/>
      <c r="B147" s="20" t="s">
        <v>5</v>
      </c>
      <c r="C147" s="20" t="s">
        <v>6</v>
      </c>
      <c r="D147" s="20" t="s">
        <v>6</v>
      </c>
      <c r="E147" s="20" t="s">
        <v>6</v>
      </c>
    </row>
    <row r="148" spans="1:9" ht="15.75" thickBot="1" x14ac:dyDescent="0.3">
      <c r="A148" s="4" t="s">
        <v>8</v>
      </c>
      <c r="B148" s="6">
        <v>1</v>
      </c>
      <c r="C148" s="6"/>
      <c r="D148" s="6"/>
      <c r="E148" s="6"/>
    </row>
    <row r="149" spans="1:9" ht="15.75" thickBot="1" x14ac:dyDescent="0.3">
      <c r="A149" s="4" t="s">
        <v>15</v>
      </c>
      <c r="B149" s="6">
        <v>40000</v>
      </c>
      <c r="C149" s="6">
        <f>C167</f>
        <v>25000</v>
      </c>
      <c r="D149" s="6">
        <v>0</v>
      </c>
      <c r="E149" s="6">
        <v>0</v>
      </c>
    </row>
    <row r="150" spans="1:9" ht="15.75" thickBot="1" x14ac:dyDescent="0.3">
      <c r="A150" s="4" t="s">
        <v>23</v>
      </c>
      <c r="B150" s="6">
        <f>B149/B148</f>
        <v>40000</v>
      </c>
      <c r="C150" s="6" t="e">
        <f>C149/C148</f>
        <v>#DIV/0!</v>
      </c>
      <c r="D150" s="6" t="e">
        <f>D149/D148</f>
        <v>#DIV/0!</v>
      </c>
      <c r="E150" s="6" t="e">
        <f>E149/E148</f>
        <v>#DIV/0!</v>
      </c>
    </row>
    <row r="151" spans="1:9" ht="15.75" thickBot="1" x14ac:dyDescent="0.3">
      <c r="A151" s="4" t="s">
        <v>16</v>
      </c>
      <c r="B151" s="116" t="s">
        <v>22</v>
      </c>
      <c r="C151" s="8">
        <f t="shared" ref="C151:E153" si="3">C148/B148-1</f>
        <v>-1</v>
      </c>
      <c r="D151" s="8" t="e">
        <f t="shared" si="3"/>
        <v>#DIV/0!</v>
      </c>
      <c r="E151" s="8" t="e">
        <f t="shared" si="3"/>
        <v>#DIV/0!</v>
      </c>
      <c r="G151" s="10"/>
      <c r="H151" s="10"/>
      <c r="I151" s="10"/>
    </row>
    <row r="152" spans="1:9" ht="15.75" thickBot="1" x14ac:dyDescent="0.3">
      <c r="A152" s="4" t="s">
        <v>17</v>
      </c>
      <c r="B152" s="116" t="s">
        <v>22</v>
      </c>
      <c r="C152" s="8">
        <f t="shared" si="3"/>
        <v>-0.375</v>
      </c>
      <c r="D152" s="8">
        <f t="shared" si="3"/>
        <v>-1</v>
      </c>
      <c r="E152" s="8" t="e">
        <f t="shared" si="3"/>
        <v>#DIV/0!</v>
      </c>
    </row>
    <row r="153" spans="1:9" ht="15.75" thickBot="1" x14ac:dyDescent="0.3">
      <c r="A153" s="4" t="s">
        <v>18</v>
      </c>
      <c r="B153" s="116" t="s">
        <v>22</v>
      </c>
      <c r="C153" s="8" t="e">
        <f t="shared" si="3"/>
        <v>#DIV/0!</v>
      </c>
      <c r="D153" s="8" t="e">
        <f t="shared" si="3"/>
        <v>#DIV/0!</v>
      </c>
      <c r="E153" s="8" t="e">
        <f t="shared" si="3"/>
        <v>#DIV/0!</v>
      </c>
    </row>
    <row r="154" spans="1:9" ht="15.75" thickBot="1" x14ac:dyDescent="0.3">
      <c r="A154" s="176" t="s">
        <v>39</v>
      </c>
      <c r="B154" s="177"/>
      <c r="C154" s="177"/>
      <c r="D154" s="177"/>
      <c r="E154" s="178"/>
    </row>
    <row r="155" spans="1:9" ht="12.75" customHeight="1" x14ac:dyDescent="0.25">
      <c r="A155" s="174"/>
      <c r="B155" s="19">
        <v>2019</v>
      </c>
      <c r="C155" s="19">
        <v>2020</v>
      </c>
      <c r="D155" s="19">
        <v>2021</v>
      </c>
      <c r="E155" s="19">
        <v>2022</v>
      </c>
    </row>
    <row r="156" spans="1:9" ht="9" customHeight="1" thickBot="1" x14ac:dyDescent="0.3">
      <c r="A156" s="175"/>
      <c r="B156" s="20" t="s">
        <v>5</v>
      </c>
      <c r="C156" s="20" t="s">
        <v>6</v>
      </c>
      <c r="D156" s="20" t="s">
        <v>6</v>
      </c>
      <c r="E156" s="20" t="s">
        <v>6</v>
      </c>
    </row>
    <row r="157" spans="1:9" ht="15.75" thickBot="1" x14ac:dyDescent="0.3">
      <c r="A157" s="1" t="s">
        <v>49</v>
      </c>
      <c r="B157" s="9">
        <f>B158+B159+B160+B161</f>
        <v>0</v>
      </c>
      <c r="C157" s="9">
        <f>C158+C159+C160+C161</f>
        <v>0</v>
      </c>
      <c r="D157" s="9">
        <f>D158+D159+D160+D161</f>
        <v>0</v>
      </c>
      <c r="E157" s="9">
        <f>E158+E159+E160+E161</f>
        <v>0</v>
      </c>
    </row>
    <row r="158" spans="1:9" ht="15.75" thickBot="1" x14ac:dyDescent="0.3">
      <c r="A158" s="11" t="s">
        <v>60</v>
      </c>
      <c r="B158" s="9"/>
      <c r="C158" s="9"/>
      <c r="D158" s="9"/>
      <c r="E158" s="9"/>
    </row>
    <row r="159" spans="1:9" ht="15.75" thickBot="1" x14ac:dyDescent="0.3">
      <c r="A159" s="11" t="s">
        <v>66</v>
      </c>
      <c r="B159" s="9"/>
      <c r="C159" s="9"/>
      <c r="D159" s="9"/>
      <c r="E159" s="9"/>
    </row>
    <row r="160" spans="1:9" ht="15.75" thickBot="1" x14ac:dyDescent="0.3">
      <c r="A160" s="11" t="s">
        <v>67</v>
      </c>
      <c r="B160" s="9"/>
      <c r="C160" s="9"/>
      <c r="D160" s="9"/>
      <c r="E160" s="9"/>
    </row>
    <row r="161" spans="1:5" ht="15.75" thickBot="1" x14ac:dyDescent="0.3">
      <c r="A161" s="11" t="s">
        <v>68</v>
      </c>
      <c r="B161" s="9"/>
      <c r="C161" s="9"/>
      <c r="D161" s="9"/>
      <c r="E161" s="9"/>
    </row>
    <row r="162" spans="1:5" ht="15.75" thickBot="1" x14ac:dyDescent="0.3">
      <c r="A162" s="1" t="s">
        <v>50</v>
      </c>
      <c r="B162" s="12"/>
      <c r="C162" s="12">
        <f>C163</f>
        <v>25000</v>
      </c>
      <c r="D162" s="12">
        <f>D163+D164+D165+D166</f>
        <v>0</v>
      </c>
      <c r="E162" s="12">
        <f>E163+E164+E165+E166</f>
        <v>0</v>
      </c>
    </row>
    <row r="163" spans="1:5" ht="15.75" thickBot="1" x14ac:dyDescent="0.3">
      <c r="A163" s="11" t="s">
        <v>60</v>
      </c>
      <c r="B163" s="12"/>
      <c r="C163" s="53">
        <v>25000</v>
      </c>
      <c r="D163" s="9"/>
      <c r="E163" s="9"/>
    </row>
    <row r="164" spans="1:5" ht="15.75" thickBot="1" x14ac:dyDescent="0.3">
      <c r="A164" s="11" t="s">
        <v>66</v>
      </c>
      <c r="B164" s="12"/>
      <c r="C164" s="9"/>
      <c r="D164" s="9"/>
      <c r="E164" s="9"/>
    </row>
    <row r="165" spans="1:5" ht="15.75" thickBot="1" x14ac:dyDescent="0.3">
      <c r="A165" s="11" t="s">
        <v>67</v>
      </c>
      <c r="B165" s="12"/>
      <c r="C165" s="9"/>
      <c r="D165" s="9"/>
      <c r="E165" s="9"/>
    </row>
    <row r="166" spans="1:5" ht="15.75" thickBot="1" x14ac:dyDescent="0.3">
      <c r="A166" s="11" t="s">
        <v>68</v>
      </c>
      <c r="B166" s="12"/>
      <c r="C166" s="9"/>
      <c r="D166" s="9"/>
      <c r="E166" s="9"/>
    </row>
    <row r="167" spans="1:5" ht="15.75" thickBot="1" x14ac:dyDescent="0.3">
      <c r="A167" s="56" t="s">
        <v>34</v>
      </c>
      <c r="B167" s="12"/>
      <c r="C167" s="12">
        <f>C157+C162</f>
        <v>25000</v>
      </c>
      <c r="D167" s="12">
        <f>D157+D162</f>
        <v>0</v>
      </c>
      <c r="E167" s="12">
        <f>E157+E162</f>
        <v>0</v>
      </c>
    </row>
    <row r="168" spans="1:5" ht="15.75" thickBot="1" x14ac:dyDescent="0.3">
      <c r="A168" s="21" t="s">
        <v>54</v>
      </c>
      <c r="B168" s="166" t="s">
        <v>385</v>
      </c>
      <c r="C168" s="287"/>
      <c r="D168" s="179"/>
      <c r="E168" s="167"/>
    </row>
    <row r="169" spans="1:5" ht="34.5" thickBot="1" x14ac:dyDescent="0.3">
      <c r="A169" s="21" t="s">
        <v>28</v>
      </c>
      <c r="B169" s="21" t="s">
        <v>385</v>
      </c>
      <c r="C169" s="54" t="s">
        <v>65</v>
      </c>
      <c r="D169" s="166" t="s">
        <v>386</v>
      </c>
      <c r="E169" s="167"/>
    </row>
    <row r="170" spans="1:5" ht="21" customHeight="1" thickBot="1" x14ac:dyDescent="0.3">
      <c r="A170" s="4" t="s">
        <v>9</v>
      </c>
      <c r="B170" s="168" t="s">
        <v>387</v>
      </c>
      <c r="C170" s="169"/>
      <c r="D170" s="169"/>
      <c r="E170" s="170"/>
    </row>
    <row r="171" spans="1:5" ht="15.75" thickBot="1" x14ac:dyDescent="0.3">
      <c r="A171" s="4" t="s">
        <v>14</v>
      </c>
      <c r="B171" s="171" t="s">
        <v>388</v>
      </c>
      <c r="C171" s="172"/>
      <c r="D171" s="172"/>
      <c r="E171" s="173"/>
    </row>
    <row r="172" spans="1:5" ht="12.75" customHeight="1" x14ac:dyDescent="0.25">
      <c r="A172" s="174"/>
      <c r="B172" s="19">
        <v>2019</v>
      </c>
      <c r="C172" s="19">
        <v>2020</v>
      </c>
      <c r="D172" s="19">
        <v>2021</v>
      </c>
      <c r="E172" s="19">
        <v>2022</v>
      </c>
    </row>
    <row r="173" spans="1:5" ht="9" customHeight="1" thickBot="1" x14ac:dyDescent="0.3">
      <c r="A173" s="175"/>
      <c r="B173" s="20" t="s">
        <v>5</v>
      </c>
      <c r="C173" s="20" t="s">
        <v>6</v>
      </c>
      <c r="D173" s="20" t="s">
        <v>6</v>
      </c>
      <c r="E173" s="20" t="s">
        <v>6</v>
      </c>
    </row>
    <row r="174" spans="1:5" ht="15.75" thickBot="1" x14ac:dyDescent="0.3">
      <c r="A174" s="4" t="s">
        <v>8</v>
      </c>
      <c r="B174" s="116">
        <v>1</v>
      </c>
      <c r="C174" s="116">
        <v>1</v>
      </c>
      <c r="D174" s="116">
        <v>1</v>
      </c>
      <c r="E174" s="116">
        <v>1</v>
      </c>
    </row>
    <row r="175" spans="1:5" ht="15.75" thickBot="1" x14ac:dyDescent="0.3">
      <c r="A175" s="4" t="s">
        <v>15</v>
      </c>
      <c r="B175" s="6">
        <v>50000</v>
      </c>
      <c r="C175" s="6">
        <f>C193</f>
        <v>35000</v>
      </c>
      <c r="D175" s="6">
        <f>D193</f>
        <v>60000</v>
      </c>
      <c r="E175" s="6">
        <v>50000</v>
      </c>
    </row>
    <row r="176" spans="1:5" ht="15.75" thickBot="1" x14ac:dyDescent="0.3">
      <c r="A176" s="4" t="s">
        <v>23</v>
      </c>
      <c r="B176" s="6">
        <f>B175/B174</f>
        <v>50000</v>
      </c>
      <c r="C176" s="6">
        <f>C175/C174</f>
        <v>35000</v>
      </c>
      <c r="D176" s="6">
        <f>D175/D174</f>
        <v>60000</v>
      </c>
      <c r="E176" s="6">
        <f>E175/E174</f>
        <v>50000</v>
      </c>
    </row>
    <row r="177" spans="1:9" ht="15.75" thickBot="1" x14ac:dyDescent="0.3">
      <c r="A177" s="4" t="s">
        <v>16</v>
      </c>
      <c r="B177" s="116" t="s">
        <v>22</v>
      </c>
      <c r="C177" s="8">
        <f t="shared" ref="C177:E179" si="4">C174/B174-1</f>
        <v>0</v>
      </c>
      <c r="D177" s="8">
        <f t="shared" si="4"/>
        <v>0</v>
      </c>
      <c r="E177" s="8">
        <f t="shared" si="4"/>
        <v>0</v>
      </c>
      <c r="G177" s="10"/>
      <c r="H177" s="10"/>
      <c r="I177" s="10"/>
    </row>
    <row r="178" spans="1:9" ht="15.75" thickBot="1" x14ac:dyDescent="0.3">
      <c r="A178" s="4" t="s">
        <v>17</v>
      </c>
      <c r="B178" s="116" t="s">
        <v>22</v>
      </c>
      <c r="C178" s="8">
        <f t="shared" si="4"/>
        <v>-0.30000000000000004</v>
      </c>
      <c r="D178" s="8">
        <f t="shared" si="4"/>
        <v>0.71428571428571419</v>
      </c>
      <c r="E178" s="8">
        <f t="shared" si="4"/>
        <v>-0.16666666666666663</v>
      </c>
    </row>
    <row r="179" spans="1:9" ht="15.75" thickBot="1" x14ac:dyDescent="0.3">
      <c r="A179" s="4" t="s">
        <v>18</v>
      </c>
      <c r="B179" s="116" t="s">
        <v>22</v>
      </c>
      <c r="C179" s="8">
        <f t="shared" si="4"/>
        <v>-0.30000000000000004</v>
      </c>
      <c r="D179" s="8">
        <f t="shared" si="4"/>
        <v>0.71428571428571419</v>
      </c>
      <c r="E179" s="8">
        <f t="shared" si="4"/>
        <v>-0.16666666666666663</v>
      </c>
    </row>
    <row r="180" spans="1:9" ht="15.75" thickBot="1" x14ac:dyDescent="0.3">
      <c r="A180" s="176" t="s">
        <v>71</v>
      </c>
      <c r="B180" s="177"/>
      <c r="C180" s="177"/>
      <c r="D180" s="177"/>
      <c r="E180" s="178"/>
    </row>
    <row r="181" spans="1:9" ht="12.75" customHeight="1" x14ac:dyDescent="0.25">
      <c r="A181" s="174"/>
      <c r="B181" s="19">
        <v>2019</v>
      </c>
      <c r="C181" s="19">
        <v>2020</v>
      </c>
      <c r="D181" s="19">
        <v>2021</v>
      </c>
      <c r="E181" s="19">
        <v>2022</v>
      </c>
    </row>
    <row r="182" spans="1:9" ht="9" customHeight="1" thickBot="1" x14ac:dyDescent="0.3">
      <c r="A182" s="175"/>
      <c r="B182" s="20" t="s">
        <v>5</v>
      </c>
      <c r="C182" s="20" t="s">
        <v>6</v>
      </c>
      <c r="D182" s="20" t="s">
        <v>6</v>
      </c>
      <c r="E182" s="20" t="s">
        <v>6</v>
      </c>
    </row>
    <row r="183" spans="1:9" ht="15.75" thickBot="1" x14ac:dyDescent="0.3">
      <c r="A183" s="1" t="s">
        <v>49</v>
      </c>
      <c r="B183" s="9">
        <f>B184+B185+B186+B187</f>
        <v>0</v>
      </c>
      <c r="C183" s="9">
        <f>C184+C185+C186+C187</f>
        <v>0</v>
      </c>
      <c r="D183" s="9">
        <f>D184+D185+D186+D187</f>
        <v>0</v>
      </c>
      <c r="E183" s="9">
        <f>E184+E185+E186+E187</f>
        <v>0</v>
      </c>
    </row>
    <row r="184" spans="1:9" ht="15.75" thickBot="1" x14ac:dyDescent="0.3">
      <c r="A184" s="11" t="s">
        <v>60</v>
      </c>
      <c r="B184" s="9"/>
      <c r="C184" s="9"/>
      <c r="D184" s="9"/>
      <c r="E184" s="9"/>
    </row>
    <row r="185" spans="1:9" ht="15.75" thickBot="1" x14ac:dyDescent="0.3">
      <c r="A185" s="11" t="s">
        <v>66</v>
      </c>
      <c r="B185" s="9"/>
      <c r="C185" s="9"/>
      <c r="D185" s="9"/>
      <c r="E185" s="9"/>
    </row>
    <row r="186" spans="1:9" ht="15.75" thickBot="1" x14ac:dyDescent="0.3">
      <c r="A186" s="11" t="s">
        <v>67</v>
      </c>
      <c r="B186" s="9"/>
      <c r="C186" s="9"/>
      <c r="D186" s="9"/>
      <c r="E186" s="9"/>
    </row>
    <row r="187" spans="1:9" ht="15.75" thickBot="1" x14ac:dyDescent="0.3">
      <c r="A187" s="11" t="s">
        <v>68</v>
      </c>
      <c r="B187" s="9"/>
      <c r="C187" s="9"/>
      <c r="D187" s="9"/>
      <c r="E187" s="9"/>
    </row>
    <row r="188" spans="1:9" ht="15.75" thickBot="1" x14ac:dyDescent="0.3">
      <c r="A188" s="1" t="s">
        <v>50</v>
      </c>
      <c r="B188" s="12">
        <f>B189+B190+B191+B192</f>
        <v>50000</v>
      </c>
      <c r="C188" s="12">
        <f>C189+C190+C191+C192</f>
        <v>35000</v>
      </c>
      <c r="D188" s="12">
        <f>D189+D190+D191+D192</f>
        <v>60000</v>
      </c>
      <c r="E188" s="12">
        <f>E189+E190+E191+E192</f>
        <v>50000</v>
      </c>
    </row>
    <row r="189" spans="1:9" ht="15.75" thickBot="1" x14ac:dyDescent="0.3">
      <c r="A189" s="11" t="s">
        <v>60</v>
      </c>
      <c r="B189" s="12">
        <v>50000</v>
      </c>
      <c r="C189" s="53">
        <v>35000</v>
      </c>
      <c r="D189" s="9">
        <v>60000</v>
      </c>
      <c r="E189" s="9">
        <v>50000</v>
      </c>
    </row>
    <row r="190" spans="1:9" ht="15.75" thickBot="1" x14ac:dyDescent="0.3">
      <c r="A190" s="11" t="s">
        <v>66</v>
      </c>
      <c r="B190" s="12"/>
      <c r="C190" s="9"/>
      <c r="D190" s="9"/>
      <c r="E190" s="9"/>
    </row>
    <row r="191" spans="1:9" ht="15.75" thickBot="1" x14ac:dyDescent="0.3">
      <c r="A191" s="11" t="s">
        <v>67</v>
      </c>
      <c r="B191" s="12"/>
      <c r="C191" s="9"/>
      <c r="D191" s="9"/>
      <c r="E191" s="9"/>
    </row>
    <row r="192" spans="1:9" ht="15.75" thickBot="1" x14ac:dyDescent="0.3">
      <c r="A192" s="11" t="s">
        <v>68</v>
      </c>
      <c r="B192" s="12"/>
      <c r="C192" s="9"/>
      <c r="D192" s="9"/>
      <c r="E192" s="9"/>
    </row>
    <row r="193" spans="1:9" ht="15.75" thickBot="1" x14ac:dyDescent="0.3">
      <c r="A193" s="56" t="s">
        <v>72</v>
      </c>
      <c r="B193" s="12">
        <f>B183+B188</f>
        <v>50000</v>
      </c>
      <c r="C193" s="12">
        <f>C183+C188</f>
        <v>35000</v>
      </c>
      <c r="D193" s="12">
        <f>D183+D188</f>
        <v>60000</v>
      </c>
      <c r="E193" s="12">
        <f>E183+E188</f>
        <v>50000</v>
      </c>
    </row>
    <row r="194" spans="1:9" ht="15.75" thickBot="1" x14ac:dyDescent="0.3">
      <c r="A194" s="21" t="s">
        <v>54</v>
      </c>
      <c r="B194" s="166" t="s">
        <v>426</v>
      </c>
      <c r="C194" s="287"/>
      <c r="D194" s="179"/>
      <c r="E194" s="167"/>
    </row>
    <row r="195" spans="1:9" ht="34.5" thickBot="1" x14ac:dyDescent="0.3">
      <c r="A195" s="21" t="s">
        <v>28</v>
      </c>
      <c r="B195" s="57" t="s">
        <v>389</v>
      </c>
      <c r="C195" s="58" t="s">
        <v>65</v>
      </c>
      <c r="D195" s="59"/>
      <c r="E195" s="60" t="s">
        <v>427</v>
      </c>
    </row>
    <row r="196" spans="1:9" ht="67.5" customHeight="1" thickBot="1" x14ac:dyDescent="0.3">
      <c r="A196" s="4" t="s">
        <v>9</v>
      </c>
      <c r="B196" s="303" t="s">
        <v>390</v>
      </c>
      <c r="C196" s="304"/>
      <c r="D196" s="304"/>
      <c r="E196" s="305"/>
    </row>
    <row r="197" spans="1:9" ht="15.75" thickBot="1" x14ac:dyDescent="0.3">
      <c r="A197" s="4" t="s">
        <v>14</v>
      </c>
      <c r="B197" s="296" t="s">
        <v>391</v>
      </c>
      <c r="C197" s="297"/>
      <c r="D197" s="297"/>
      <c r="E197" s="298"/>
    </row>
    <row r="198" spans="1:9" ht="12.75" customHeight="1" x14ac:dyDescent="0.25">
      <c r="A198" s="174"/>
      <c r="B198" s="19">
        <v>2019</v>
      </c>
      <c r="C198" s="19">
        <v>2020</v>
      </c>
      <c r="D198" s="19">
        <v>2021</v>
      </c>
      <c r="E198" s="19">
        <v>2022</v>
      </c>
    </row>
    <row r="199" spans="1:9" ht="9" customHeight="1" thickBot="1" x14ac:dyDescent="0.3">
      <c r="A199" s="175"/>
      <c r="B199" s="20" t="s">
        <v>5</v>
      </c>
      <c r="C199" s="20" t="s">
        <v>6</v>
      </c>
      <c r="D199" s="20" t="s">
        <v>6</v>
      </c>
      <c r="E199" s="20" t="s">
        <v>6</v>
      </c>
    </row>
    <row r="200" spans="1:9" ht="15.75" thickBot="1" x14ac:dyDescent="0.3">
      <c r="A200" s="4" t="s">
        <v>8</v>
      </c>
      <c r="B200" s="116">
        <v>1</v>
      </c>
      <c r="C200" s="116">
        <v>2</v>
      </c>
      <c r="D200" s="116">
        <v>1</v>
      </c>
      <c r="E200" s="116">
        <v>1</v>
      </c>
    </row>
    <row r="201" spans="1:9" ht="15.75" thickBot="1" x14ac:dyDescent="0.3">
      <c r="A201" s="4" t="s">
        <v>15</v>
      </c>
      <c r="B201" s="6">
        <f>B219</f>
        <v>0</v>
      </c>
      <c r="C201" s="6">
        <f>8000</f>
        <v>8000</v>
      </c>
      <c r="D201" s="6">
        <f>D219</f>
        <v>0</v>
      </c>
      <c r="E201" s="6">
        <f>E219</f>
        <v>0</v>
      </c>
    </row>
    <row r="202" spans="1:9" ht="15.75" thickBot="1" x14ac:dyDescent="0.3">
      <c r="A202" s="4" t="s">
        <v>23</v>
      </c>
      <c r="B202" s="6">
        <f>B201/B200</f>
        <v>0</v>
      </c>
      <c r="C202" s="6">
        <f>C201/C200</f>
        <v>4000</v>
      </c>
      <c r="D202" s="6">
        <f>D201/D200</f>
        <v>0</v>
      </c>
      <c r="E202" s="6">
        <f>E201/E200</f>
        <v>0</v>
      </c>
    </row>
    <row r="203" spans="1:9" ht="15.75" thickBot="1" x14ac:dyDescent="0.3">
      <c r="A203" s="4" t="s">
        <v>16</v>
      </c>
      <c r="B203" s="116" t="s">
        <v>22</v>
      </c>
      <c r="C203" s="8">
        <f t="shared" ref="C203:E205" si="5">C200/B200-1</f>
        <v>1</v>
      </c>
      <c r="D203" s="8">
        <f t="shared" si="5"/>
        <v>-0.5</v>
      </c>
      <c r="E203" s="8">
        <f t="shared" si="5"/>
        <v>0</v>
      </c>
      <c r="G203" s="10"/>
      <c r="H203" s="10"/>
      <c r="I203" s="10"/>
    </row>
    <row r="204" spans="1:9" ht="15.75" thickBot="1" x14ac:dyDescent="0.3">
      <c r="A204" s="4" t="s">
        <v>17</v>
      </c>
      <c r="B204" s="116" t="s">
        <v>22</v>
      </c>
      <c r="C204" s="8" t="e">
        <f t="shared" si="5"/>
        <v>#DIV/0!</v>
      </c>
      <c r="D204" s="8">
        <f t="shared" si="5"/>
        <v>-1</v>
      </c>
      <c r="E204" s="8" t="e">
        <f t="shared" si="5"/>
        <v>#DIV/0!</v>
      </c>
    </row>
    <row r="205" spans="1:9" ht="15.75" thickBot="1" x14ac:dyDescent="0.3">
      <c r="A205" s="4" t="s">
        <v>18</v>
      </c>
      <c r="B205" s="116" t="s">
        <v>22</v>
      </c>
      <c r="C205" s="8" t="e">
        <f t="shared" si="5"/>
        <v>#DIV/0!</v>
      </c>
      <c r="D205" s="8">
        <f t="shared" si="5"/>
        <v>-1</v>
      </c>
      <c r="E205" s="8" t="e">
        <f t="shared" si="5"/>
        <v>#DIV/0!</v>
      </c>
    </row>
    <row r="206" spans="1:9" ht="15.75" thickBot="1" x14ac:dyDescent="0.3">
      <c r="A206" s="176" t="s">
        <v>76</v>
      </c>
      <c r="B206" s="177"/>
      <c r="C206" s="177"/>
      <c r="D206" s="177"/>
      <c r="E206" s="178"/>
    </row>
    <row r="207" spans="1:9" ht="12.75" customHeight="1" x14ac:dyDescent="0.25">
      <c r="A207" s="174"/>
      <c r="B207" s="19">
        <v>2019</v>
      </c>
      <c r="C207" s="19">
        <v>2020</v>
      </c>
      <c r="D207" s="19">
        <v>2021</v>
      </c>
      <c r="E207" s="19">
        <v>2022</v>
      </c>
    </row>
    <row r="208" spans="1:9" ht="9" customHeight="1" thickBot="1" x14ac:dyDescent="0.3">
      <c r="A208" s="175"/>
      <c r="B208" s="20" t="s">
        <v>5</v>
      </c>
      <c r="C208" s="20" t="s">
        <v>6</v>
      </c>
      <c r="D208" s="20" t="s">
        <v>6</v>
      </c>
      <c r="E208" s="20" t="s">
        <v>6</v>
      </c>
    </row>
    <row r="209" spans="1:5" ht="15.75" thickBot="1" x14ac:dyDescent="0.3">
      <c r="A209" s="1" t="s">
        <v>49</v>
      </c>
      <c r="B209" s="9">
        <f>B210+B211+B212+B213</f>
        <v>0</v>
      </c>
      <c r="C209" s="9">
        <f>C210+C211+C212+C213</f>
        <v>0</v>
      </c>
      <c r="D209" s="9">
        <f>D210+D211+D212+D213</f>
        <v>0</v>
      </c>
      <c r="E209" s="9">
        <f>E210+E211+E212+E213</f>
        <v>0</v>
      </c>
    </row>
    <row r="210" spans="1:5" ht="15.75" thickBot="1" x14ac:dyDescent="0.3">
      <c r="A210" s="11" t="s">
        <v>60</v>
      </c>
      <c r="B210" s="9"/>
      <c r="C210" s="9"/>
      <c r="D210" s="9"/>
      <c r="E210" s="9"/>
    </row>
    <row r="211" spans="1:5" ht="15.75" thickBot="1" x14ac:dyDescent="0.3">
      <c r="A211" s="11" t="s">
        <v>66</v>
      </c>
      <c r="B211" s="9"/>
      <c r="C211" s="9"/>
      <c r="D211" s="9"/>
      <c r="E211" s="9"/>
    </row>
    <row r="212" spans="1:5" ht="15.75" thickBot="1" x14ac:dyDescent="0.3">
      <c r="A212" s="11" t="s">
        <v>67</v>
      </c>
      <c r="B212" s="9"/>
      <c r="C212" s="9"/>
      <c r="D212" s="9"/>
      <c r="E212" s="9"/>
    </row>
    <row r="213" spans="1:5" ht="15.75" thickBot="1" x14ac:dyDescent="0.3">
      <c r="A213" s="11" t="s">
        <v>68</v>
      </c>
      <c r="B213" s="9"/>
      <c r="C213" s="9"/>
      <c r="D213" s="9"/>
      <c r="E213" s="9"/>
    </row>
    <row r="214" spans="1:5" ht="15.75" thickBot="1" x14ac:dyDescent="0.3">
      <c r="A214" s="1" t="s">
        <v>50</v>
      </c>
      <c r="B214" s="12"/>
      <c r="C214" s="12">
        <f>C215+C216+C217+C218</f>
        <v>8000</v>
      </c>
      <c r="D214" s="12"/>
      <c r="E214" s="12"/>
    </row>
    <row r="215" spans="1:5" ht="15.75" thickBot="1" x14ac:dyDescent="0.3">
      <c r="A215" s="11" t="s">
        <v>60</v>
      </c>
      <c r="B215" s="12"/>
      <c r="C215" s="53">
        <v>8000</v>
      </c>
      <c r="D215" s="7"/>
      <c r="E215" s="9"/>
    </row>
    <row r="216" spans="1:5" ht="15.75" thickBot="1" x14ac:dyDescent="0.3">
      <c r="A216" s="11" t="s">
        <v>66</v>
      </c>
      <c r="B216" s="12"/>
      <c r="C216" s="9"/>
      <c r="D216" s="9"/>
      <c r="E216" s="9"/>
    </row>
    <row r="217" spans="1:5" ht="15.75" thickBot="1" x14ac:dyDescent="0.3">
      <c r="A217" s="11" t="s">
        <v>67</v>
      </c>
      <c r="B217" s="12"/>
      <c r="C217" s="9"/>
      <c r="D217" s="9"/>
      <c r="E217" s="9"/>
    </row>
    <row r="218" spans="1:5" ht="15.75" thickBot="1" x14ac:dyDescent="0.3">
      <c r="A218" s="11" t="s">
        <v>68</v>
      </c>
      <c r="B218" s="12"/>
      <c r="C218" s="9"/>
      <c r="D218" s="9"/>
      <c r="E218" s="9"/>
    </row>
    <row r="219" spans="1:5" ht="15.75" thickBot="1" x14ac:dyDescent="0.3">
      <c r="A219" s="22" t="s">
        <v>77</v>
      </c>
      <c r="B219" s="12"/>
      <c r="C219" s="12">
        <f>C209+C214</f>
        <v>8000</v>
      </c>
      <c r="D219" s="12"/>
      <c r="E219" s="12"/>
    </row>
    <row r="220" spans="1:5" ht="25.5" customHeight="1" thickBot="1" x14ac:dyDescent="0.3">
      <c r="A220" s="61" t="s">
        <v>29</v>
      </c>
      <c r="B220" s="299" t="s">
        <v>392</v>
      </c>
      <c r="C220" s="300"/>
      <c r="D220" s="300"/>
      <c r="E220" s="301"/>
    </row>
    <row r="221" spans="1:5" ht="57" thickBot="1" x14ac:dyDescent="0.3">
      <c r="A221" s="21" t="s">
        <v>28</v>
      </c>
      <c r="B221" s="82" t="s">
        <v>392</v>
      </c>
      <c r="C221" s="58" t="s">
        <v>65</v>
      </c>
      <c r="D221" s="59" t="s">
        <v>463</v>
      </c>
      <c r="E221" s="60"/>
    </row>
    <row r="222" spans="1:5" ht="36.75" customHeight="1" thickBot="1" x14ac:dyDescent="0.3">
      <c r="A222" s="4" t="s">
        <v>9</v>
      </c>
      <c r="B222" s="168" t="s">
        <v>393</v>
      </c>
      <c r="C222" s="169"/>
      <c r="D222" s="169"/>
      <c r="E222" s="170"/>
    </row>
    <row r="223" spans="1:5" ht="15.75" thickBot="1" x14ac:dyDescent="0.3">
      <c r="A223" s="4" t="s">
        <v>14</v>
      </c>
      <c r="B223" s="171" t="s">
        <v>394</v>
      </c>
      <c r="C223" s="172"/>
      <c r="D223" s="172"/>
      <c r="E223" s="173"/>
    </row>
    <row r="224" spans="1:5" ht="12.75" customHeight="1" x14ac:dyDescent="0.25">
      <c r="A224" s="174"/>
      <c r="B224" s="19">
        <v>2019</v>
      </c>
      <c r="C224" s="19">
        <v>2020</v>
      </c>
      <c r="D224" s="19">
        <v>2021</v>
      </c>
      <c r="E224" s="19">
        <v>2022</v>
      </c>
    </row>
    <row r="225" spans="1:9" ht="9" customHeight="1" thickBot="1" x14ac:dyDescent="0.3">
      <c r="A225" s="175"/>
      <c r="B225" s="20" t="s">
        <v>5</v>
      </c>
      <c r="C225" s="20" t="s">
        <v>6</v>
      </c>
      <c r="D225" s="20" t="s">
        <v>6</v>
      </c>
      <c r="E225" s="20" t="s">
        <v>6</v>
      </c>
    </row>
    <row r="226" spans="1:9" ht="15.75" thickBot="1" x14ac:dyDescent="0.3">
      <c r="A226" s="4" t="s">
        <v>8</v>
      </c>
      <c r="B226" s="116">
        <v>2.4</v>
      </c>
      <c r="C226" s="116">
        <v>2.4</v>
      </c>
      <c r="D226" s="4"/>
      <c r="E226" s="4"/>
    </row>
    <row r="227" spans="1:9" ht="15.75" thickBot="1" x14ac:dyDescent="0.3">
      <c r="A227" s="4" t="s">
        <v>15</v>
      </c>
      <c r="B227" s="6">
        <f>B245</f>
        <v>100000</v>
      </c>
      <c r="C227" s="6">
        <f>C245</f>
        <v>53079</v>
      </c>
      <c r="D227" s="6">
        <f>D245</f>
        <v>0</v>
      </c>
      <c r="E227" s="6">
        <v>0</v>
      </c>
    </row>
    <row r="228" spans="1:9" ht="15.75" thickBot="1" x14ac:dyDescent="0.3">
      <c r="A228" s="4" t="s">
        <v>23</v>
      </c>
      <c r="B228" s="6">
        <f>B227/B226</f>
        <v>41666.666666666672</v>
      </c>
      <c r="C228" s="6">
        <f>C227/C226</f>
        <v>22116.25</v>
      </c>
      <c r="D228" s="6" t="e">
        <f>D227/D226</f>
        <v>#DIV/0!</v>
      </c>
      <c r="E228" s="6" t="e">
        <f>E227/E226</f>
        <v>#DIV/0!</v>
      </c>
    </row>
    <row r="229" spans="1:9" ht="15.75" thickBot="1" x14ac:dyDescent="0.3">
      <c r="A229" s="4" t="s">
        <v>16</v>
      </c>
      <c r="B229" s="116" t="s">
        <v>22</v>
      </c>
      <c r="C229" s="8">
        <f t="shared" ref="C229:E231" si="6">C226/B226-1</f>
        <v>0</v>
      </c>
      <c r="D229" s="8">
        <f t="shared" si="6"/>
        <v>-1</v>
      </c>
      <c r="E229" s="8" t="e">
        <f t="shared" si="6"/>
        <v>#DIV/0!</v>
      </c>
      <c r="G229" s="10"/>
      <c r="H229" s="10"/>
      <c r="I229" s="10"/>
    </row>
    <row r="230" spans="1:9" ht="15.75" thickBot="1" x14ac:dyDescent="0.3">
      <c r="A230" s="4" t="s">
        <v>17</v>
      </c>
      <c r="B230" s="116" t="s">
        <v>22</v>
      </c>
      <c r="C230" s="8">
        <f t="shared" si="6"/>
        <v>-0.46921000000000002</v>
      </c>
      <c r="D230" s="8">
        <f t="shared" si="6"/>
        <v>-1</v>
      </c>
      <c r="E230" s="8" t="e">
        <f t="shared" si="6"/>
        <v>#DIV/0!</v>
      </c>
    </row>
    <row r="231" spans="1:9" ht="15.75" thickBot="1" x14ac:dyDescent="0.3">
      <c r="A231" s="4" t="s">
        <v>18</v>
      </c>
      <c r="B231" s="116" t="s">
        <v>22</v>
      </c>
      <c r="C231" s="8">
        <f t="shared" si="6"/>
        <v>-0.46921000000000002</v>
      </c>
      <c r="D231" s="8" t="e">
        <f t="shared" si="6"/>
        <v>#DIV/0!</v>
      </c>
      <c r="E231" s="8" t="e">
        <f t="shared" si="6"/>
        <v>#DIV/0!</v>
      </c>
    </row>
    <row r="232" spans="1:9" ht="15.75" thickBot="1" x14ac:dyDescent="0.3">
      <c r="A232" s="176" t="s">
        <v>40</v>
      </c>
      <c r="B232" s="177"/>
      <c r="C232" s="177"/>
      <c r="D232" s="177"/>
      <c r="E232" s="178"/>
    </row>
    <row r="233" spans="1:9" ht="12.75" customHeight="1" x14ac:dyDescent="0.25">
      <c r="A233" s="174"/>
      <c r="B233" s="19">
        <v>2019</v>
      </c>
      <c r="C233" s="19">
        <v>2020</v>
      </c>
      <c r="D233" s="19">
        <v>2021</v>
      </c>
      <c r="E233" s="19">
        <v>2022</v>
      </c>
    </row>
    <row r="234" spans="1:9" ht="9" customHeight="1" thickBot="1" x14ac:dyDescent="0.3">
      <c r="A234" s="175"/>
      <c r="B234" s="20" t="s">
        <v>5</v>
      </c>
      <c r="C234" s="20" t="s">
        <v>6</v>
      </c>
      <c r="D234" s="20" t="s">
        <v>6</v>
      </c>
      <c r="E234" s="20" t="s">
        <v>6</v>
      </c>
    </row>
    <row r="235" spans="1:9" ht="15.75" thickBot="1" x14ac:dyDescent="0.3">
      <c r="A235" s="1" t="s">
        <v>49</v>
      </c>
      <c r="B235" s="9">
        <f>B236+B237+B238+B239</f>
        <v>0</v>
      </c>
      <c r="C235" s="9">
        <f>C236+C237+C238+C239</f>
        <v>0</v>
      </c>
      <c r="D235" s="9">
        <f>D236+D237+D238+D239</f>
        <v>0</v>
      </c>
      <c r="E235" s="9">
        <f>E236+E237+E238+E239</f>
        <v>0</v>
      </c>
    </row>
    <row r="236" spans="1:9" ht="15.75" thickBot="1" x14ac:dyDescent="0.3">
      <c r="A236" s="11" t="s">
        <v>60</v>
      </c>
      <c r="B236" s="9"/>
      <c r="C236" s="9"/>
      <c r="D236" s="9"/>
      <c r="E236" s="9"/>
    </row>
    <row r="237" spans="1:9" ht="15.75" thickBot="1" x14ac:dyDescent="0.3">
      <c r="A237" s="11" t="s">
        <v>66</v>
      </c>
      <c r="B237" s="9"/>
      <c r="C237" s="9"/>
      <c r="D237" s="9"/>
      <c r="E237" s="9"/>
    </row>
    <row r="238" spans="1:9" ht="15.75" thickBot="1" x14ac:dyDescent="0.3">
      <c r="A238" s="11" t="s">
        <v>67</v>
      </c>
      <c r="B238" s="9"/>
      <c r="C238" s="9"/>
      <c r="D238" s="9"/>
      <c r="E238" s="9"/>
    </row>
    <row r="239" spans="1:9" ht="15.75" thickBot="1" x14ac:dyDescent="0.3">
      <c r="A239" s="11" t="s">
        <v>68</v>
      </c>
      <c r="B239" s="9"/>
      <c r="C239" s="9"/>
      <c r="D239" s="9"/>
      <c r="E239" s="9"/>
    </row>
    <row r="240" spans="1:9" ht="15.75" thickBot="1" x14ac:dyDescent="0.3">
      <c r="A240" s="1" t="s">
        <v>50</v>
      </c>
      <c r="B240" s="12">
        <f>B241+B242+B243+B244</f>
        <v>100000</v>
      </c>
      <c r="C240" s="12">
        <f>C241+C242+C243+C244</f>
        <v>53079</v>
      </c>
      <c r="D240" s="12">
        <f>D241+D242+D243+D244</f>
        <v>0</v>
      </c>
      <c r="E240" s="12">
        <f>E241+E242+E243+E244</f>
        <v>0</v>
      </c>
    </row>
    <row r="241" spans="1:5" ht="15.75" thickBot="1" x14ac:dyDescent="0.3">
      <c r="A241" s="11" t="s">
        <v>60</v>
      </c>
      <c r="B241" s="12">
        <v>100000</v>
      </c>
      <c r="C241" s="52">
        <v>53079</v>
      </c>
      <c r="D241" s="12"/>
      <c r="E241" s="12"/>
    </row>
    <row r="242" spans="1:5" ht="15.75" thickBot="1" x14ac:dyDescent="0.3">
      <c r="A242" s="11" t="s">
        <v>66</v>
      </c>
      <c r="B242" s="12"/>
      <c r="C242" s="12"/>
      <c r="D242" s="12"/>
      <c r="E242" s="12"/>
    </row>
    <row r="243" spans="1:5" ht="15.75" thickBot="1" x14ac:dyDescent="0.3">
      <c r="A243" s="11" t="s">
        <v>67</v>
      </c>
      <c r="B243" s="12"/>
      <c r="C243" s="12"/>
      <c r="D243" s="12"/>
      <c r="E243" s="12"/>
    </row>
    <row r="244" spans="1:5" ht="15.75" thickBot="1" x14ac:dyDescent="0.3">
      <c r="A244" s="11" t="s">
        <v>68</v>
      </c>
      <c r="B244" s="12"/>
      <c r="C244" s="12"/>
      <c r="D244" s="12"/>
      <c r="E244" s="12"/>
    </row>
    <row r="245" spans="1:5" ht="15.75" thickBot="1" x14ac:dyDescent="0.3">
      <c r="A245" s="22" t="s">
        <v>37</v>
      </c>
      <c r="B245" s="12">
        <f>B235+B240</f>
        <v>100000</v>
      </c>
      <c r="C245" s="12">
        <f>C235+C240</f>
        <v>53079</v>
      </c>
      <c r="D245" s="12">
        <f>D235+D240</f>
        <v>0</v>
      </c>
      <c r="E245" s="12">
        <f>E235+E240</f>
        <v>0</v>
      </c>
    </row>
    <row r="246" spans="1:5" ht="15.75" thickBot="1" x14ac:dyDescent="0.3">
      <c r="A246" s="61" t="s">
        <v>29</v>
      </c>
      <c r="B246" s="166" t="s">
        <v>395</v>
      </c>
      <c r="C246" s="179"/>
      <c r="D246" s="179"/>
      <c r="E246" s="167"/>
    </row>
    <row r="247" spans="1:5" ht="34.5" thickBot="1" x14ac:dyDescent="0.3">
      <c r="A247" s="21" t="s">
        <v>28</v>
      </c>
      <c r="B247" s="57" t="s">
        <v>396</v>
      </c>
      <c r="C247" s="58" t="s">
        <v>65</v>
      </c>
      <c r="D247" s="59"/>
      <c r="E247" s="60"/>
    </row>
    <row r="248" spans="1:5" ht="15.75" thickBot="1" x14ac:dyDescent="0.3">
      <c r="A248" s="4" t="s">
        <v>9</v>
      </c>
      <c r="B248" s="168" t="s">
        <v>395</v>
      </c>
      <c r="C248" s="169"/>
      <c r="D248" s="169"/>
      <c r="E248" s="170"/>
    </row>
    <row r="249" spans="1:5" ht="15.75" thickBot="1" x14ac:dyDescent="0.3">
      <c r="A249" s="4" t="s">
        <v>14</v>
      </c>
      <c r="B249" s="171" t="s">
        <v>397</v>
      </c>
      <c r="C249" s="172"/>
      <c r="D249" s="172"/>
      <c r="E249" s="173"/>
    </row>
    <row r="250" spans="1:5" x14ac:dyDescent="0.25">
      <c r="A250" s="174"/>
      <c r="B250" s="19">
        <v>2019</v>
      </c>
      <c r="C250" s="19">
        <v>2020</v>
      </c>
      <c r="D250" s="19">
        <v>2021</v>
      </c>
      <c r="E250" s="19">
        <v>2022</v>
      </c>
    </row>
    <row r="251" spans="1:5" ht="15.75" thickBot="1" x14ac:dyDescent="0.3">
      <c r="A251" s="175"/>
      <c r="B251" s="20" t="s">
        <v>5</v>
      </c>
      <c r="C251" s="20" t="s">
        <v>6</v>
      </c>
      <c r="D251" s="20" t="s">
        <v>6</v>
      </c>
      <c r="E251" s="20" t="s">
        <v>6</v>
      </c>
    </row>
    <row r="252" spans="1:5" ht="15.75" thickBot="1" x14ac:dyDescent="0.3">
      <c r="A252" s="4" t="s">
        <v>8</v>
      </c>
      <c r="B252" s="116">
        <v>6</v>
      </c>
      <c r="C252" s="116">
        <v>4</v>
      </c>
      <c r="D252" s="116">
        <v>4</v>
      </c>
      <c r="E252" s="116">
        <v>5</v>
      </c>
    </row>
    <row r="253" spans="1:5" ht="15.75" thickBot="1" x14ac:dyDescent="0.3">
      <c r="A253" s="4" t="s">
        <v>15</v>
      </c>
      <c r="B253" s="6">
        <f>B271</f>
        <v>81729</v>
      </c>
      <c r="C253" s="6">
        <f>C271</f>
        <v>57061</v>
      </c>
      <c r="D253" s="6">
        <f>D271</f>
        <v>55845</v>
      </c>
      <c r="E253" s="6">
        <f>E271</f>
        <v>65500</v>
      </c>
    </row>
    <row r="254" spans="1:5" ht="15.75" thickBot="1" x14ac:dyDescent="0.3">
      <c r="A254" s="4" t="s">
        <v>23</v>
      </c>
      <c r="B254" s="6">
        <f>B253/B252</f>
        <v>13621.5</v>
      </c>
      <c r="C254" s="6">
        <f>C253/C252</f>
        <v>14265.25</v>
      </c>
      <c r="D254" s="6">
        <f>D253/D252</f>
        <v>13961.25</v>
      </c>
      <c r="E254" s="6">
        <f>E253/E252</f>
        <v>13100</v>
      </c>
    </row>
    <row r="255" spans="1:5" ht="15.75" thickBot="1" x14ac:dyDescent="0.3">
      <c r="A255" s="4" t="s">
        <v>16</v>
      </c>
      <c r="B255" s="116" t="s">
        <v>22</v>
      </c>
      <c r="C255" s="8">
        <f t="shared" ref="C255:E257" si="7">C252/B252-1</f>
        <v>-0.33333333333333337</v>
      </c>
      <c r="D255" s="8">
        <f t="shared" si="7"/>
        <v>0</v>
      </c>
      <c r="E255" s="8">
        <f t="shared" si="7"/>
        <v>0.25</v>
      </c>
    </row>
    <row r="256" spans="1:5" ht="15.75" thickBot="1" x14ac:dyDescent="0.3">
      <c r="A256" s="4" t="s">
        <v>17</v>
      </c>
      <c r="B256" s="116" t="s">
        <v>22</v>
      </c>
      <c r="C256" s="8">
        <f t="shared" si="7"/>
        <v>-0.30182676895593974</v>
      </c>
      <c r="D256" s="8">
        <f t="shared" si="7"/>
        <v>-2.1310527330400841E-2</v>
      </c>
      <c r="E256" s="8">
        <f t="shared" si="7"/>
        <v>0.17288924702301012</v>
      </c>
    </row>
    <row r="257" spans="1:5" ht="15.75" thickBot="1" x14ac:dyDescent="0.3">
      <c r="A257" s="4" t="s">
        <v>18</v>
      </c>
      <c r="B257" s="116" t="s">
        <v>22</v>
      </c>
      <c r="C257" s="8">
        <f t="shared" si="7"/>
        <v>4.725984656609028E-2</v>
      </c>
      <c r="D257" s="8">
        <f t="shared" si="7"/>
        <v>-2.1310527330400841E-2</v>
      </c>
      <c r="E257" s="8">
        <f t="shared" si="7"/>
        <v>-6.1688602381591906E-2</v>
      </c>
    </row>
    <row r="258" spans="1:5" ht="15.75" thickBot="1" x14ac:dyDescent="0.3">
      <c r="A258" s="176" t="s">
        <v>40</v>
      </c>
      <c r="B258" s="177"/>
      <c r="C258" s="177"/>
      <c r="D258" s="177"/>
      <c r="E258" s="178"/>
    </row>
    <row r="259" spans="1:5" x14ac:dyDescent="0.25">
      <c r="A259" s="174"/>
      <c r="B259" s="19">
        <v>2019</v>
      </c>
      <c r="C259" s="19">
        <v>2020</v>
      </c>
      <c r="D259" s="19">
        <v>2021</v>
      </c>
      <c r="E259" s="19">
        <v>2022</v>
      </c>
    </row>
    <row r="260" spans="1:5" ht="15.75" thickBot="1" x14ac:dyDescent="0.3">
      <c r="A260" s="175"/>
      <c r="B260" s="20" t="s">
        <v>5</v>
      </c>
      <c r="C260" s="20" t="s">
        <v>6</v>
      </c>
      <c r="D260" s="20" t="s">
        <v>6</v>
      </c>
      <c r="E260" s="20" t="s">
        <v>6</v>
      </c>
    </row>
    <row r="261" spans="1:5" ht="15.75" thickBot="1" x14ac:dyDescent="0.3">
      <c r="A261" s="1" t="s">
        <v>49</v>
      </c>
      <c r="B261" s="9">
        <f>B262+B263+B264+B265</f>
        <v>0</v>
      </c>
      <c r="C261" s="9">
        <f>C262+C263+C264+C265</f>
        <v>0</v>
      </c>
      <c r="D261" s="9">
        <f>D262+D263+D264+D265</f>
        <v>0</v>
      </c>
      <c r="E261" s="9">
        <f>E262+E263+E264+E265</f>
        <v>0</v>
      </c>
    </row>
    <row r="262" spans="1:5" ht="15.75" thickBot="1" x14ac:dyDescent="0.3">
      <c r="A262" s="11" t="s">
        <v>60</v>
      </c>
      <c r="B262" s="9"/>
      <c r="C262" s="9"/>
      <c r="D262" s="9"/>
      <c r="E262" s="9"/>
    </row>
    <row r="263" spans="1:5" ht="15.75" thickBot="1" x14ac:dyDescent="0.3">
      <c r="A263" s="11" t="s">
        <v>66</v>
      </c>
      <c r="B263" s="9"/>
      <c r="C263" s="9"/>
      <c r="D263" s="9"/>
      <c r="E263" s="9"/>
    </row>
    <row r="264" spans="1:5" ht="15.75" thickBot="1" x14ac:dyDescent="0.3">
      <c r="A264" s="11" t="s">
        <v>67</v>
      </c>
      <c r="B264" s="9"/>
      <c r="C264" s="9"/>
      <c r="D264" s="9"/>
      <c r="E264" s="9"/>
    </row>
    <row r="265" spans="1:5" ht="15.75" thickBot="1" x14ac:dyDescent="0.3">
      <c r="A265" s="11" t="s">
        <v>68</v>
      </c>
      <c r="B265" s="9"/>
      <c r="C265" s="9"/>
      <c r="D265" s="9"/>
      <c r="E265" s="9"/>
    </row>
    <row r="266" spans="1:5" ht="15.75" thickBot="1" x14ac:dyDescent="0.3">
      <c r="A266" s="1" t="s">
        <v>50</v>
      </c>
      <c r="B266" s="12">
        <f>B267+B268+B269+B270</f>
        <v>81729</v>
      </c>
      <c r="C266" s="12">
        <f>C267+C268+C269+C270</f>
        <v>57061</v>
      </c>
      <c r="D266" s="12">
        <f>D267+D268+D269+D270</f>
        <v>55845</v>
      </c>
      <c r="E266" s="12">
        <f>E267+E268+E269+E270</f>
        <v>65500</v>
      </c>
    </row>
    <row r="267" spans="1:5" ht="15.75" thickBot="1" x14ac:dyDescent="0.3">
      <c r="A267" s="11" t="s">
        <v>60</v>
      </c>
      <c r="B267" s="12">
        <v>81729</v>
      </c>
      <c r="C267" s="52">
        <v>57061</v>
      </c>
      <c r="D267" s="12">
        <v>55845</v>
      </c>
      <c r="E267" s="12">
        <v>65500</v>
      </c>
    </row>
    <row r="268" spans="1:5" ht="15.75" thickBot="1" x14ac:dyDescent="0.3">
      <c r="A268" s="11" t="s">
        <v>66</v>
      </c>
      <c r="B268" s="12"/>
      <c r="C268" s="12"/>
      <c r="D268" s="12"/>
      <c r="E268" s="12"/>
    </row>
    <row r="269" spans="1:5" ht="15.75" thickBot="1" x14ac:dyDescent="0.3">
      <c r="A269" s="11" t="s">
        <v>67</v>
      </c>
      <c r="B269" s="12"/>
      <c r="C269" s="12"/>
      <c r="D269" s="12"/>
      <c r="E269" s="12"/>
    </row>
    <row r="270" spans="1:5" ht="15.75" thickBot="1" x14ac:dyDescent="0.3">
      <c r="A270" s="11" t="s">
        <v>68</v>
      </c>
      <c r="B270" s="12"/>
      <c r="C270" s="12"/>
      <c r="D270" s="12"/>
      <c r="E270" s="12"/>
    </row>
    <row r="271" spans="1:5" ht="15.75" thickBot="1" x14ac:dyDescent="0.3">
      <c r="A271" s="22" t="s">
        <v>37</v>
      </c>
      <c r="B271" s="12">
        <f>B261+B266</f>
        <v>81729</v>
      </c>
      <c r="C271" s="12">
        <f>C261+C266</f>
        <v>57061</v>
      </c>
      <c r="D271" s="12">
        <f>D261+D266</f>
        <v>55845</v>
      </c>
      <c r="E271" s="12">
        <f>E261+E266</f>
        <v>65500</v>
      </c>
    </row>
    <row r="272" spans="1:5" ht="15.75" thickBot="1" x14ac:dyDescent="0.3">
      <c r="A272" s="61" t="s">
        <v>29</v>
      </c>
      <c r="B272" s="166" t="s">
        <v>428</v>
      </c>
      <c r="C272" s="179"/>
      <c r="D272" s="179"/>
      <c r="E272" s="167"/>
    </row>
    <row r="273" spans="1:5" ht="27" customHeight="1" thickBot="1" x14ac:dyDescent="0.3">
      <c r="A273" s="21" t="s">
        <v>28</v>
      </c>
      <c r="B273" s="57"/>
      <c r="C273" s="58" t="s">
        <v>65</v>
      </c>
      <c r="D273" s="59" t="s">
        <v>429</v>
      </c>
      <c r="E273" s="60"/>
    </row>
    <row r="274" spans="1:5" ht="15.75" thickBot="1" x14ac:dyDescent="0.3">
      <c r="A274" s="4" t="s">
        <v>9</v>
      </c>
      <c r="B274" s="168" t="s">
        <v>398</v>
      </c>
      <c r="C274" s="169"/>
      <c r="D274" s="169"/>
      <c r="E274" s="170"/>
    </row>
    <row r="275" spans="1:5" ht="15.75" thickBot="1" x14ac:dyDescent="0.3">
      <c r="A275" s="4" t="s">
        <v>14</v>
      </c>
      <c r="B275" s="171" t="s">
        <v>399</v>
      </c>
      <c r="C275" s="172"/>
      <c r="D275" s="172"/>
      <c r="E275" s="173"/>
    </row>
    <row r="276" spans="1:5" x14ac:dyDescent="0.25">
      <c r="A276" s="174"/>
      <c r="B276" s="19">
        <v>2019</v>
      </c>
      <c r="C276" s="19">
        <v>2020</v>
      </c>
      <c r="D276" s="19">
        <v>2021</v>
      </c>
      <c r="E276" s="19">
        <v>2022</v>
      </c>
    </row>
    <row r="277" spans="1:5" ht="15.75" thickBot="1" x14ac:dyDescent="0.3">
      <c r="A277" s="175"/>
      <c r="B277" s="20" t="s">
        <v>5</v>
      </c>
      <c r="C277" s="20" t="s">
        <v>6</v>
      </c>
      <c r="D277" s="20" t="s">
        <v>6</v>
      </c>
      <c r="E277" s="20" t="s">
        <v>6</v>
      </c>
    </row>
    <row r="278" spans="1:5" ht="15.75" thickBot="1" x14ac:dyDescent="0.3">
      <c r="A278" s="4" t="s">
        <v>8</v>
      </c>
      <c r="B278" s="4">
        <v>1</v>
      </c>
      <c r="C278" s="116">
        <v>1</v>
      </c>
      <c r="D278" s="4"/>
      <c r="E278" s="4"/>
    </row>
    <row r="279" spans="1:5" ht="15.75" thickBot="1" x14ac:dyDescent="0.3">
      <c r="A279" s="4" t="s">
        <v>15</v>
      </c>
      <c r="B279" s="6"/>
      <c r="C279" s="6">
        <f>C297</f>
        <v>36355</v>
      </c>
      <c r="D279" s="6">
        <f>D297</f>
        <v>0</v>
      </c>
      <c r="E279" s="6">
        <f>E297</f>
        <v>0</v>
      </c>
    </row>
    <row r="280" spans="1:5" ht="15.75" thickBot="1" x14ac:dyDescent="0.3">
      <c r="A280" s="4" t="s">
        <v>23</v>
      </c>
      <c r="B280" s="6"/>
      <c r="C280" s="6">
        <f>C279/C278</f>
        <v>36355</v>
      </c>
      <c r="D280" s="6" t="e">
        <f>D279/D278</f>
        <v>#DIV/0!</v>
      </c>
      <c r="E280" s="6" t="e">
        <f>E279/E278</f>
        <v>#DIV/0!</v>
      </c>
    </row>
    <row r="281" spans="1:5" ht="15.75" thickBot="1" x14ac:dyDescent="0.3">
      <c r="A281" s="4" t="s">
        <v>16</v>
      </c>
      <c r="B281" s="116" t="s">
        <v>22</v>
      </c>
      <c r="C281" s="8">
        <f t="shared" ref="C281:E283" si="8">C278/B278-1</f>
        <v>0</v>
      </c>
      <c r="D281" s="8">
        <f t="shared" si="8"/>
        <v>-1</v>
      </c>
      <c r="E281" s="8" t="e">
        <f t="shared" si="8"/>
        <v>#DIV/0!</v>
      </c>
    </row>
    <row r="282" spans="1:5" ht="15.75" thickBot="1" x14ac:dyDescent="0.3">
      <c r="A282" s="4" t="s">
        <v>17</v>
      </c>
      <c r="B282" s="116" t="s">
        <v>22</v>
      </c>
      <c r="C282" s="8" t="e">
        <f t="shared" si="8"/>
        <v>#DIV/0!</v>
      </c>
      <c r="D282" s="8">
        <f t="shared" si="8"/>
        <v>-1</v>
      </c>
      <c r="E282" s="8" t="e">
        <f t="shared" si="8"/>
        <v>#DIV/0!</v>
      </c>
    </row>
    <row r="283" spans="1:5" ht="15.75" thickBot="1" x14ac:dyDescent="0.3">
      <c r="A283" s="4" t="s">
        <v>18</v>
      </c>
      <c r="B283" s="116" t="s">
        <v>22</v>
      </c>
      <c r="C283" s="8" t="e">
        <f t="shared" si="8"/>
        <v>#DIV/0!</v>
      </c>
      <c r="D283" s="8" t="e">
        <f t="shared" si="8"/>
        <v>#DIV/0!</v>
      </c>
      <c r="E283" s="8" t="e">
        <f t="shared" si="8"/>
        <v>#DIV/0!</v>
      </c>
    </row>
    <row r="284" spans="1:5" ht="15.75" thickBot="1" x14ac:dyDescent="0.3">
      <c r="A284" s="176" t="s">
        <v>40</v>
      </c>
      <c r="B284" s="177"/>
      <c r="C284" s="177"/>
      <c r="D284" s="177"/>
      <c r="E284" s="178"/>
    </row>
    <row r="285" spans="1:5" x14ac:dyDescent="0.25">
      <c r="A285" s="174"/>
      <c r="B285" s="19">
        <v>2019</v>
      </c>
      <c r="C285" s="19">
        <v>2020</v>
      </c>
      <c r="D285" s="19">
        <v>2021</v>
      </c>
      <c r="E285" s="19">
        <v>2022</v>
      </c>
    </row>
    <row r="286" spans="1:5" ht="15.75" thickBot="1" x14ac:dyDescent="0.3">
      <c r="A286" s="175"/>
      <c r="B286" s="20" t="s">
        <v>5</v>
      </c>
      <c r="C286" s="20" t="s">
        <v>6</v>
      </c>
      <c r="D286" s="20" t="s">
        <v>6</v>
      </c>
      <c r="E286" s="20" t="s">
        <v>6</v>
      </c>
    </row>
    <row r="287" spans="1:5" ht="15.75" thickBot="1" x14ac:dyDescent="0.3">
      <c r="A287" s="1" t="s">
        <v>49</v>
      </c>
      <c r="B287" s="9">
        <f>B288+B289+B290+B291</f>
        <v>0</v>
      </c>
      <c r="C287" s="9">
        <f>C288+C289+C290+C291</f>
        <v>0</v>
      </c>
      <c r="D287" s="9">
        <f>D288+D289+D290+D291</f>
        <v>0</v>
      </c>
      <c r="E287" s="9">
        <f>E288+E289+E290+E291</f>
        <v>0</v>
      </c>
    </row>
    <row r="288" spans="1:5" ht="15.75" thickBot="1" x14ac:dyDescent="0.3">
      <c r="A288" s="11" t="s">
        <v>60</v>
      </c>
      <c r="B288" s="9"/>
      <c r="C288" s="9"/>
      <c r="D288" s="9"/>
      <c r="E288" s="9"/>
    </row>
    <row r="289" spans="1:8" ht="15.75" thickBot="1" x14ac:dyDescent="0.3">
      <c r="A289" s="11" t="s">
        <v>66</v>
      </c>
      <c r="B289" s="9"/>
      <c r="C289" s="9"/>
      <c r="D289" s="9"/>
      <c r="E289" s="9"/>
    </row>
    <row r="290" spans="1:8" ht="15.75" thickBot="1" x14ac:dyDescent="0.3">
      <c r="A290" s="11" t="s">
        <v>67</v>
      </c>
      <c r="B290" s="9"/>
      <c r="C290" s="9"/>
      <c r="D290" s="9"/>
      <c r="E290" s="9"/>
    </row>
    <row r="291" spans="1:8" ht="15.75" thickBot="1" x14ac:dyDescent="0.3">
      <c r="A291" s="11" t="s">
        <v>68</v>
      </c>
      <c r="B291" s="9"/>
      <c r="C291" s="9"/>
      <c r="D291" s="9"/>
      <c r="E291" s="9"/>
    </row>
    <row r="292" spans="1:8" ht="15.75" thickBot="1" x14ac:dyDescent="0.3">
      <c r="A292" s="1" t="s">
        <v>50</v>
      </c>
      <c r="B292" s="12"/>
      <c r="C292" s="12">
        <f>C293+C294+C295+C296</f>
        <v>36355</v>
      </c>
      <c r="D292" s="12">
        <f>D293+D294+D295+D296</f>
        <v>0</v>
      </c>
      <c r="E292" s="12">
        <f>E293+E294+E295+E296</f>
        <v>0</v>
      </c>
    </row>
    <row r="293" spans="1:8" ht="15.75" thickBot="1" x14ac:dyDescent="0.3">
      <c r="A293" s="11" t="s">
        <v>60</v>
      </c>
      <c r="B293" s="12"/>
      <c r="C293" s="52">
        <v>36355</v>
      </c>
      <c r="D293" s="12">
        <v>0</v>
      </c>
      <c r="E293" s="12">
        <v>0</v>
      </c>
    </row>
    <row r="294" spans="1:8" ht="15.75" thickBot="1" x14ac:dyDescent="0.3">
      <c r="A294" s="11" t="s">
        <v>66</v>
      </c>
      <c r="B294" s="12"/>
      <c r="C294" s="12"/>
      <c r="D294" s="12"/>
      <c r="E294" s="12"/>
    </row>
    <row r="295" spans="1:8" ht="15.75" thickBot="1" x14ac:dyDescent="0.3">
      <c r="A295" s="11" t="s">
        <v>67</v>
      </c>
      <c r="B295" s="12"/>
      <c r="C295" s="12"/>
      <c r="D295" s="12"/>
      <c r="E295" s="12"/>
    </row>
    <row r="296" spans="1:8" ht="15.75" thickBot="1" x14ac:dyDescent="0.3">
      <c r="A296" s="11" t="s">
        <v>68</v>
      </c>
      <c r="B296" s="12"/>
      <c r="C296" s="12"/>
      <c r="D296" s="12"/>
      <c r="E296" s="12"/>
    </row>
    <row r="297" spans="1:8" ht="15.75" thickBot="1" x14ac:dyDescent="0.3">
      <c r="A297" s="22" t="s">
        <v>37</v>
      </c>
      <c r="B297" s="12"/>
      <c r="C297" s="12">
        <f>C287+C292</f>
        <v>36355</v>
      </c>
      <c r="D297" s="12">
        <f>D287+D292</f>
        <v>0</v>
      </c>
      <c r="E297" s="12">
        <f>E287+E292</f>
        <v>0</v>
      </c>
    </row>
    <row r="298" spans="1:8" s="122" customFormat="1" ht="23.25" customHeight="1" thickBot="1" x14ac:dyDescent="0.3">
      <c r="A298" s="123" t="s">
        <v>29</v>
      </c>
      <c r="B298" s="299" t="s">
        <v>400</v>
      </c>
      <c r="C298" s="276"/>
      <c r="D298" s="276"/>
      <c r="E298" s="187"/>
    </row>
    <row r="299" spans="1:8" ht="27" customHeight="1" thickBot="1" x14ac:dyDescent="0.3">
      <c r="A299" s="21" t="s">
        <v>28</v>
      </c>
      <c r="B299" s="57" t="s">
        <v>401</v>
      </c>
      <c r="C299" s="58" t="s">
        <v>65</v>
      </c>
      <c r="D299" s="59" t="s">
        <v>430</v>
      </c>
      <c r="E299" s="60"/>
      <c r="H299" s="131"/>
    </row>
    <row r="300" spans="1:8" ht="39" customHeight="1" thickBot="1" x14ac:dyDescent="0.3">
      <c r="A300" s="4" t="s">
        <v>9</v>
      </c>
      <c r="B300" s="168" t="s">
        <v>402</v>
      </c>
      <c r="C300" s="169"/>
      <c r="D300" s="169"/>
      <c r="E300" s="170"/>
    </row>
    <row r="301" spans="1:8" ht="15.75" thickBot="1" x14ac:dyDescent="0.3">
      <c r="A301" s="4" t="s">
        <v>14</v>
      </c>
      <c r="B301" s="171" t="s">
        <v>403</v>
      </c>
      <c r="C301" s="172"/>
      <c r="D301" s="172"/>
      <c r="E301" s="173"/>
    </row>
    <row r="302" spans="1:8" x14ac:dyDescent="0.25">
      <c r="A302" s="174"/>
      <c r="B302" s="19">
        <v>2019</v>
      </c>
      <c r="C302" s="19">
        <v>2020</v>
      </c>
      <c r="D302" s="19">
        <v>2021</v>
      </c>
      <c r="E302" s="19">
        <v>2022</v>
      </c>
    </row>
    <row r="303" spans="1:8" ht="15.75" thickBot="1" x14ac:dyDescent="0.3">
      <c r="A303" s="175"/>
      <c r="B303" s="20" t="s">
        <v>5</v>
      </c>
      <c r="C303" s="20" t="s">
        <v>6</v>
      </c>
      <c r="D303" s="20" t="s">
        <v>6</v>
      </c>
      <c r="E303" s="20" t="s">
        <v>6</v>
      </c>
    </row>
    <row r="304" spans="1:8" ht="15.75" thickBot="1" x14ac:dyDescent="0.3">
      <c r="A304" s="4" t="s">
        <v>8</v>
      </c>
      <c r="B304" s="116">
        <v>0</v>
      </c>
      <c r="C304" s="116">
        <v>1</v>
      </c>
      <c r="D304" s="4"/>
      <c r="E304" s="4"/>
    </row>
    <row r="305" spans="1:5" ht="15.75" thickBot="1" x14ac:dyDescent="0.3">
      <c r="A305" s="4" t="s">
        <v>15</v>
      </c>
      <c r="B305" s="6">
        <f>B323</f>
        <v>0</v>
      </c>
      <c r="C305" s="6">
        <f>C323</f>
        <v>6000</v>
      </c>
      <c r="D305" s="6">
        <f>D323</f>
        <v>0</v>
      </c>
      <c r="E305" s="6">
        <f>E323</f>
        <v>0</v>
      </c>
    </row>
    <row r="306" spans="1:5" ht="15.75" thickBot="1" x14ac:dyDescent="0.3">
      <c r="A306" s="4" t="s">
        <v>23</v>
      </c>
      <c r="B306" s="6" t="e">
        <f>B305/B304</f>
        <v>#DIV/0!</v>
      </c>
      <c r="C306" s="6">
        <f>C305/C304</f>
        <v>6000</v>
      </c>
      <c r="D306" s="6" t="e">
        <f>D305/D304</f>
        <v>#DIV/0!</v>
      </c>
      <c r="E306" s="6" t="e">
        <f>E305/E304</f>
        <v>#DIV/0!</v>
      </c>
    </row>
    <row r="307" spans="1:5" ht="15.75" thickBot="1" x14ac:dyDescent="0.3">
      <c r="A307" s="4" t="s">
        <v>16</v>
      </c>
      <c r="B307" s="116" t="s">
        <v>22</v>
      </c>
      <c r="C307" s="8" t="e">
        <f t="shared" ref="C307:E309" si="9">C304/B304-1</f>
        <v>#DIV/0!</v>
      </c>
      <c r="D307" s="8">
        <f t="shared" si="9"/>
        <v>-1</v>
      </c>
      <c r="E307" s="8" t="e">
        <f t="shared" si="9"/>
        <v>#DIV/0!</v>
      </c>
    </row>
    <row r="308" spans="1:5" ht="15.75" thickBot="1" x14ac:dyDescent="0.3">
      <c r="A308" s="4" t="s">
        <v>17</v>
      </c>
      <c r="B308" s="116" t="s">
        <v>22</v>
      </c>
      <c r="C308" s="8" t="e">
        <f t="shared" si="9"/>
        <v>#DIV/0!</v>
      </c>
      <c r="D308" s="8">
        <f t="shared" si="9"/>
        <v>-1</v>
      </c>
      <c r="E308" s="8" t="e">
        <f t="shared" si="9"/>
        <v>#DIV/0!</v>
      </c>
    </row>
    <row r="309" spans="1:5" ht="15.75" thickBot="1" x14ac:dyDescent="0.3">
      <c r="A309" s="4" t="s">
        <v>18</v>
      </c>
      <c r="B309" s="116" t="s">
        <v>22</v>
      </c>
      <c r="C309" s="8" t="e">
        <f t="shared" si="9"/>
        <v>#DIV/0!</v>
      </c>
      <c r="D309" s="8" t="e">
        <f t="shared" si="9"/>
        <v>#DIV/0!</v>
      </c>
      <c r="E309" s="8" t="e">
        <f t="shared" si="9"/>
        <v>#DIV/0!</v>
      </c>
    </row>
    <row r="310" spans="1:5" ht="15.75" thickBot="1" x14ac:dyDescent="0.3">
      <c r="A310" s="176" t="s">
        <v>40</v>
      </c>
      <c r="B310" s="177"/>
      <c r="C310" s="177"/>
      <c r="D310" s="177"/>
      <c r="E310" s="178"/>
    </row>
    <row r="311" spans="1:5" x14ac:dyDescent="0.25">
      <c r="A311" s="174"/>
      <c r="B311" s="19">
        <v>2019</v>
      </c>
      <c r="C311" s="19">
        <v>2020</v>
      </c>
      <c r="D311" s="19">
        <v>2021</v>
      </c>
      <c r="E311" s="19">
        <v>2022</v>
      </c>
    </row>
    <row r="312" spans="1:5" ht="15.75" thickBot="1" x14ac:dyDescent="0.3">
      <c r="A312" s="175"/>
      <c r="B312" s="20" t="s">
        <v>5</v>
      </c>
      <c r="C312" s="20" t="s">
        <v>6</v>
      </c>
      <c r="D312" s="20" t="s">
        <v>6</v>
      </c>
      <c r="E312" s="20" t="s">
        <v>6</v>
      </c>
    </row>
    <row r="313" spans="1:5" ht="15.75" thickBot="1" x14ac:dyDescent="0.3">
      <c r="A313" s="1" t="s">
        <v>49</v>
      </c>
      <c r="B313" s="9">
        <f>B314+B315+B316+B317</f>
        <v>0</v>
      </c>
      <c r="C313" s="9">
        <f>C314+C315+C316+C317</f>
        <v>0</v>
      </c>
      <c r="D313" s="9">
        <f>D314+D315+D316+D317</f>
        <v>0</v>
      </c>
      <c r="E313" s="9">
        <f>E314+E315+E316+E317</f>
        <v>0</v>
      </c>
    </row>
    <row r="314" spans="1:5" ht="15.75" thickBot="1" x14ac:dyDescent="0.3">
      <c r="A314" s="11" t="s">
        <v>60</v>
      </c>
      <c r="B314" s="9"/>
      <c r="C314" s="9"/>
      <c r="D314" s="9"/>
      <c r="E314" s="9"/>
    </row>
    <row r="315" spans="1:5" ht="15.75" thickBot="1" x14ac:dyDescent="0.3">
      <c r="A315" s="11" t="s">
        <v>66</v>
      </c>
      <c r="B315" s="9"/>
      <c r="C315" s="9"/>
      <c r="D315" s="9"/>
      <c r="E315" s="9"/>
    </row>
    <row r="316" spans="1:5" ht="15.75" thickBot="1" x14ac:dyDescent="0.3">
      <c r="A316" s="11" t="s">
        <v>67</v>
      </c>
      <c r="B316" s="9"/>
      <c r="C316" s="9"/>
      <c r="D316" s="9"/>
      <c r="E316" s="9"/>
    </row>
    <row r="317" spans="1:5" ht="15.75" thickBot="1" x14ac:dyDescent="0.3">
      <c r="A317" s="11" t="s">
        <v>68</v>
      </c>
      <c r="B317" s="9"/>
      <c r="C317" s="9"/>
      <c r="D317" s="9"/>
      <c r="E317" s="9"/>
    </row>
    <row r="318" spans="1:5" ht="15.75" thickBot="1" x14ac:dyDescent="0.3">
      <c r="A318" s="1" t="s">
        <v>50</v>
      </c>
      <c r="B318" s="12">
        <f>B319+B320+B321+B322</f>
        <v>0</v>
      </c>
      <c r="C318" s="12">
        <f>C319+C320+C321+C322</f>
        <v>6000</v>
      </c>
      <c r="D318" s="12">
        <f>D319+D320+D321+D322</f>
        <v>0</v>
      </c>
      <c r="E318" s="12">
        <f>E319+E320+E321+E322</f>
        <v>0</v>
      </c>
    </row>
    <row r="319" spans="1:5" ht="15.75" thickBot="1" x14ac:dyDescent="0.3">
      <c r="A319" s="11" t="s">
        <v>60</v>
      </c>
      <c r="B319" s="12">
        <v>0</v>
      </c>
      <c r="C319" s="52">
        <v>0</v>
      </c>
      <c r="D319" s="12">
        <v>0</v>
      </c>
      <c r="E319" s="12">
        <v>0</v>
      </c>
    </row>
    <row r="320" spans="1:5" ht="15.75" thickBot="1" x14ac:dyDescent="0.3">
      <c r="A320" s="11" t="s">
        <v>66</v>
      </c>
      <c r="B320" s="12"/>
      <c r="C320" s="52">
        <v>3000</v>
      </c>
      <c r="D320" s="12"/>
      <c r="E320" s="12"/>
    </row>
    <row r="321" spans="1:5" ht="15.75" thickBot="1" x14ac:dyDescent="0.3">
      <c r="A321" s="11" t="s">
        <v>67</v>
      </c>
      <c r="B321" s="12"/>
      <c r="C321" s="140">
        <v>2000</v>
      </c>
      <c r="D321" s="12"/>
      <c r="E321" s="12"/>
    </row>
    <row r="322" spans="1:5" ht="15.75" thickBot="1" x14ac:dyDescent="0.3">
      <c r="A322" s="11" t="s">
        <v>68</v>
      </c>
      <c r="B322" s="124"/>
      <c r="C322" s="141">
        <v>1000</v>
      </c>
      <c r="D322" s="12"/>
      <c r="E322" s="12"/>
    </row>
    <row r="323" spans="1:5" ht="15.75" thickBot="1" x14ac:dyDescent="0.3">
      <c r="A323" s="22" t="s">
        <v>37</v>
      </c>
      <c r="B323" s="12">
        <f>B313+B318</f>
        <v>0</v>
      </c>
      <c r="C323" s="12">
        <f>C313+C318</f>
        <v>6000</v>
      </c>
      <c r="D323" s="12">
        <f>D313+D318</f>
        <v>0</v>
      </c>
      <c r="E323" s="12">
        <f>E313+E318</f>
        <v>0</v>
      </c>
    </row>
    <row r="324" spans="1:5" s="122" customFormat="1" ht="23.25" customHeight="1" thickBot="1" x14ac:dyDescent="0.3">
      <c r="A324" s="123" t="s">
        <v>29</v>
      </c>
      <c r="B324" s="299" t="s">
        <v>404</v>
      </c>
      <c r="C324" s="276"/>
      <c r="D324" s="276"/>
      <c r="E324" s="187"/>
    </row>
    <row r="325" spans="1:5" ht="27" customHeight="1" thickBot="1" x14ac:dyDescent="0.3">
      <c r="A325" s="21" t="s">
        <v>28</v>
      </c>
      <c r="B325" s="57" t="s">
        <v>405</v>
      </c>
      <c r="C325" s="58" t="s">
        <v>65</v>
      </c>
      <c r="D325" s="59" t="s">
        <v>431</v>
      </c>
      <c r="E325" s="60"/>
    </row>
    <row r="326" spans="1:5" ht="39" customHeight="1" thickBot="1" x14ac:dyDescent="0.3">
      <c r="A326" s="4" t="s">
        <v>9</v>
      </c>
      <c r="B326" s="168" t="s">
        <v>405</v>
      </c>
      <c r="C326" s="169"/>
      <c r="D326" s="169"/>
      <c r="E326" s="170"/>
    </row>
    <row r="327" spans="1:5" ht="15.75" thickBot="1" x14ac:dyDescent="0.3">
      <c r="A327" s="4" t="s">
        <v>14</v>
      </c>
      <c r="B327" s="171" t="s">
        <v>406</v>
      </c>
      <c r="C327" s="172"/>
      <c r="D327" s="172"/>
      <c r="E327" s="173"/>
    </row>
    <row r="328" spans="1:5" x14ac:dyDescent="0.25">
      <c r="A328" s="174"/>
      <c r="B328" s="19">
        <v>2019</v>
      </c>
      <c r="C328" s="19">
        <v>2020</v>
      </c>
      <c r="D328" s="19">
        <v>2021</v>
      </c>
      <c r="E328" s="19">
        <v>2022</v>
      </c>
    </row>
    <row r="329" spans="1:5" ht="15.75" thickBot="1" x14ac:dyDescent="0.3">
      <c r="A329" s="175"/>
      <c r="B329" s="20" t="s">
        <v>5</v>
      </c>
      <c r="C329" s="20" t="s">
        <v>6</v>
      </c>
      <c r="D329" s="20" t="s">
        <v>6</v>
      </c>
      <c r="E329" s="20" t="s">
        <v>6</v>
      </c>
    </row>
    <row r="330" spans="1:5" ht="15.75" thickBot="1" x14ac:dyDescent="0.3">
      <c r="A330" s="4" t="s">
        <v>8</v>
      </c>
      <c r="B330" s="116">
        <v>0</v>
      </c>
      <c r="C330" s="116">
        <v>1</v>
      </c>
      <c r="D330" s="4"/>
      <c r="E330" s="4"/>
    </row>
    <row r="331" spans="1:5" ht="15.75" thickBot="1" x14ac:dyDescent="0.3">
      <c r="A331" s="4" t="s">
        <v>15</v>
      </c>
      <c r="B331" s="6">
        <f>B349</f>
        <v>0</v>
      </c>
      <c r="C331" s="6">
        <f>C349</f>
        <v>4500</v>
      </c>
      <c r="D331" s="6">
        <f>D349</f>
        <v>0</v>
      </c>
      <c r="E331" s="6">
        <f>E349</f>
        <v>0</v>
      </c>
    </row>
    <row r="332" spans="1:5" ht="15.75" thickBot="1" x14ac:dyDescent="0.3">
      <c r="A332" s="4" t="s">
        <v>23</v>
      </c>
      <c r="B332" s="6" t="e">
        <f>B331/B330</f>
        <v>#DIV/0!</v>
      </c>
      <c r="C332" s="6">
        <f>C331/C330</f>
        <v>4500</v>
      </c>
      <c r="D332" s="6" t="e">
        <f>D331/D330</f>
        <v>#DIV/0!</v>
      </c>
      <c r="E332" s="6" t="e">
        <f>E331/E330</f>
        <v>#DIV/0!</v>
      </c>
    </row>
    <row r="333" spans="1:5" ht="15.75" thickBot="1" x14ac:dyDescent="0.3">
      <c r="A333" s="4" t="s">
        <v>16</v>
      </c>
      <c r="B333" s="116" t="s">
        <v>22</v>
      </c>
      <c r="C333" s="8" t="e">
        <f t="shared" ref="C333:E335" si="10">C330/B330-1</f>
        <v>#DIV/0!</v>
      </c>
      <c r="D333" s="8">
        <f t="shared" si="10"/>
        <v>-1</v>
      </c>
      <c r="E333" s="8" t="e">
        <f t="shared" si="10"/>
        <v>#DIV/0!</v>
      </c>
    </row>
    <row r="334" spans="1:5" ht="15.75" thickBot="1" x14ac:dyDescent="0.3">
      <c r="A334" s="4" t="s">
        <v>17</v>
      </c>
      <c r="B334" s="116" t="s">
        <v>22</v>
      </c>
      <c r="C334" s="8" t="e">
        <f t="shared" si="10"/>
        <v>#DIV/0!</v>
      </c>
      <c r="D334" s="8">
        <f t="shared" si="10"/>
        <v>-1</v>
      </c>
      <c r="E334" s="8" t="e">
        <f t="shared" si="10"/>
        <v>#DIV/0!</v>
      </c>
    </row>
    <row r="335" spans="1:5" ht="15.75" thickBot="1" x14ac:dyDescent="0.3">
      <c r="A335" s="4" t="s">
        <v>18</v>
      </c>
      <c r="B335" s="116" t="s">
        <v>22</v>
      </c>
      <c r="C335" s="8" t="e">
        <f t="shared" si="10"/>
        <v>#DIV/0!</v>
      </c>
      <c r="D335" s="8" t="e">
        <f t="shared" si="10"/>
        <v>#DIV/0!</v>
      </c>
      <c r="E335" s="8" t="e">
        <f t="shared" si="10"/>
        <v>#DIV/0!</v>
      </c>
    </row>
    <row r="336" spans="1:5" ht="15.75" thickBot="1" x14ac:dyDescent="0.3">
      <c r="A336" s="176" t="s">
        <v>40</v>
      </c>
      <c r="B336" s="177"/>
      <c r="C336" s="177"/>
      <c r="D336" s="177"/>
      <c r="E336" s="178"/>
    </row>
    <row r="337" spans="1:5" x14ac:dyDescent="0.25">
      <c r="A337" s="174"/>
      <c r="B337" s="19">
        <v>2019</v>
      </c>
      <c r="C337" s="19">
        <v>2020</v>
      </c>
      <c r="D337" s="19">
        <v>2021</v>
      </c>
      <c r="E337" s="19">
        <v>2022</v>
      </c>
    </row>
    <row r="338" spans="1:5" ht="15.75" thickBot="1" x14ac:dyDescent="0.3">
      <c r="A338" s="175"/>
      <c r="B338" s="20" t="s">
        <v>5</v>
      </c>
      <c r="C338" s="20" t="s">
        <v>6</v>
      </c>
      <c r="D338" s="20" t="s">
        <v>6</v>
      </c>
      <c r="E338" s="20" t="s">
        <v>6</v>
      </c>
    </row>
    <row r="339" spans="1:5" ht="15.75" thickBot="1" x14ac:dyDescent="0.3">
      <c r="A339" s="1" t="s">
        <v>49</v>
      </c>
      <c r="B339" s="9">
        <f>B340+B341+B342+B343</f>
        <v>0</v>
      </c>
      <c r="C339" s="9">
        <f>C340+C341+C342+C343</f>
        <v>0</v>
      </c>
      <c r="D339" s="9">
        <f>D340+D341+D342+D343</f>
        <v>0</v>
      </c>
      <c r="E339" s="9">
        <f>E340+E341+E342+E343</f>
        <v>0</v>
      </c>
    </row>
    <row r="340" spans="1:5" ht="15.75" thickBot="1" x14ac:dyDescent="0.3">
      <c r="A340" s="11" t="s">
        <v>60</v>
      </c>
      <c r="B340" s="9"/>
      <c r="C340" s="9"/>
      <c r="D340" s="9"/>
      <c r="E340" s="9"/>
    </row>
    <row r="341" spans="1:5" ht="15.75" thickBot="1" x14ac:dyDescent="0.3">
      <c r="A341" s="11" t="s">
        <v>66</v>
      </c>
      <c r="B341" s="9"/>
      <c r="C341" s="9"/>
      <c r="D341" s="9"/>
      <c r="E341" s="9"/>
    </row>
    <row r="342" spans="1:5" ht="15.75" thickBot="1" x14ac:dyDescent="0.3">
      <c r="A342" s="11" t="s">
        <v>67</v>
      </c>
      <c r="B342" s="9"/>
      <c r="C342" s="9"/>
      <c r="D342" s="9"/>
      <c r="E342" s="9"/>
    </row>
    <row r="343" spans="1:5" ht="15.75" thickBot="1" x14ac:dyDescent="0.3">
      <c r="A343" s="11" t="s">
        <v>68</v>
      </c>
      <c r="B343" s="9"/>
      <c r="C343" s="9"/>
      <c r="D343" s="9"/>
      <c r="E343" s="9"/>
    </row>
    <row r="344" spans="1:5" ht="15.75" thickBot="1" x14ac:dyDescent="0.3">
      <c r="A344" s="1" t="s">
        <v>50</v>
      </c>
      <c r="B344" s="12">
        <f>B345+B346+B347+B348</f>
        <v>0</v>
      </c>
      <c r="C344" s="12">
        <f>C345+C346+C347+C348</f>
        <v>4500</v>
      </c>
      <c r="D344" s="12">
        <f>D345+D346+D347+D348</f>
        <v>0</v>
      </c>
      <c r="E344" s="12">
        <f>E345+E346+E347+E348</f>
        <v>0</v>
      </c>
    </row>
    <row r="345" spans="1:5" ht="15.75" thickBot="1" x14ac:dyDescent="0.3">
      <c r="A345" s="11" t="s">
        <v>60</v>
      </c>
      <c r="B345" s="12">
        <v>0</v>
      </c>
      <c r="C345" s="12">
        <v>0</v>
      </c>
      <c r="D345" s="12">
        <v>0</v>
      </c>
      <c r="E345" s="12">
        <v>0</v>
      </c>
    </row>
    <row r="346" spans="1:5" ht="15.75" thickBot="1" x14ac:dyDescent="0.3">
      <c r="A346" s="11" t="s">
        <v>66</v>
      </c>
      <c r="B346" s="12"/>
      <c r="C346" s="52">
        <v>2000</v>
      </c>
      <c r="D346" s="12"/>
      <c r="E346" s="12"/>
    </row>
    <row r="347" spans="1:5" ht="15.75" thickBot="1" x14ac:dyDescent="0.3">
      <c r="A347" s="11" t="s">
        <v>67</v>
      </c>
      <c r="B347" s="12"/>
      <c r="C347" s="140">
        <v>1500</v>
      </c>
      <c r="D347" s="12"/>
      <c r="E347" s="12"/>
    </row>
    <row r="348" spans="1:5" ht="15.75" thickBot="1" x14ac:dyDescent="0.3">
      <c r="A348" s="11" t="s">
        <v>68</v>
      </c>
      <c r="B348" s="124"/>
      <c r="C348" s="141">
        <v>1000</v>
      </c>
      <c r="D348" s="12"/>
      <c r="E348" s="12"/>
    </row>
    <row r="349" spans="1:5" ht="15.75" thickBot="1" x14ac:dyDescent="0.3">
      <c r="A349" s="22" t="s">
        <v>37</v>
      </c>
      <c r="B349" s="12">
        <f>B339+B344</f>
        <v>0</v>
      </c>
      <c r="C349" s="12">
        <f>C339+C344</f>
        <v>4500</v>
      </c>
      <c r="D349" s="12">
        <f>D339+D344</f>
        <v>0</v>
      </c>
      <c r="E349" s="12">
        <f>E339+E344</f>
        <v>0</v>
      </c>
    </row>
    <row r="350" spans="1:5" s="122" customFormat="1" ht="23.25" customHeight="1" thickBot="1" x14ac:dyDescent="0.3">
      <c r="A350" s="123" t="s">
        <v>29</v>
      </c>
      <c r="B350" s="299" t="s">
        <v>407</v>
      </c>
      <c r="C350" s="276"/>
      <c r="D350" s="276"/>
      <c r="E350" s="187"/>
    </row>
    <row r="351" spans="1:5" ht="27" customHeight="1" thickBot="1" x14ac:dyDescent="0.3">
      <c r="A351" s="21" t="s">
        <v>28</v>
      </c>
      <c r="B351" s="57" t="s">
        <v>408</v>
      </c>
      <c r="C351" s="58" t="s">
        <v>65</v>
      </c>
      <c r="D351" s="59" t="s">
        <v>432</v>
      </c>
      <c r="E351" s="60"/>
    </row>
    <row r="352" spans="1:5" ht="39" customHeight="1" thickBot="1" x14ac:dyDescent="0.3">
      <c r="A352" s="4" t="s">
        <v>9</v>
      </c>
      <c r="B352" s="168" t="s">
        <v>409</v>
      </c>
      <c r="C352" s="169"/>
      <c r="D352" s="169"/>
      <c r="E352" s="170"/>
    </row>
    <row r="353" spans="1:5" ht="15.75" thickBot="1" x14ac:dyDescent="0.3">
      <c r="A353" s="4" t="s">
        <v>14</v>
      </c>
      <c r="B353" s="171" t="s">
        <v>410</v>
      </c>
      <c r="C353" s="172"/>
      <c r="D353" s="172"/>
      <c r="E353" s="173"/>
    </row>
    <row r="354" spans="1:5" x14ac:dyDescent="0.25">
      <c r="A354" s="174"/>
      <c r="B354" s="19">
        <v>2019</v>
      </c>
      <c r="C354" s="19">
        <v>2020</v>
      </c>
      <c r="D354" s="19">
        <v>2021</v>
      </c>
      <c r="E354" s="19">
        <v>2022</v>
      </c>
    </row>
    <row r="355" spans="1:5" ht="15.75" thickBot="1" x14ac:dyDescent="0.3">
      <c r="A355" s="175"/>
      <c r="B355" s="20" t="s">
        <v>5</v>
      </c>
      <c r="C355" s="20" t="s">
        <v>6</v>
      </c>
      <c r="D355" s="20" t="s">
        <v>6</v>
      </c>
      <c r="E355" s="20" t="s">
        <v>6</v>
      </c>
    </row>
    <row r="356" spans="1:5" ht="15.75" thickBot="1" x14ac:dyDescent="0.3">
      <c r="A356" s="4" t="s">
        <v>8</v>
      </c>
      <c r="B356" s="116">
        <v>0</v>
      </c>
      <c r="C356" s="116">
        <v>2</v>
      </c>
      <c r="D356" s="4"/>
      <c r="E356" s="4"/>
    </row>
    <row r="357" spans="1:5" ht="15.75" thickBot="1" x14ac:dyDescent="0.3">
      <c r="A357" s="4" t="s">
        <v>15</v>
      </c>
      <c r="B357" s="6">
        <f>B375</f>
        <v>0</v>
      </c>
      <c r="C357" s="6">
        <f>C375</f>
        <v>4300</v>
      </c>
      <c r="D357" s="6">
        <f>D375</f>
        <v>0</v>
      </c>
      <c r="E357" s="6">
        <f>E375</f>
        <v>0</v>
      </c>
    </row>
    <row r="358" spans="1:5" ht="15.75" thickBot="1" x14ac:dyDescent="0.3">
      <c r="A358" s="4" t="s">
        <v>23</v>
      </c>
      <c r="B358" s="6" t="e">
        <f>B357/B356</f>
        <v>#DIV/0!</v>
      </c>
      <c r="C358" s="6">
        <f>C357/C356</f>
        <v>2150</v>
      </c>
      <c r="D358" s="6" t="e">
        <f>D357/D356</f>
        <v>#DIV/0!</v>
      </c>
      <c r="E358" s="6" t="e">
        <f>E357/E356</f>
        <v>#DIV/0!</v>
      </c>
    </row>
    <row r="359" spans="1:5" ht="15.75" thickBot="1" x14ac:dyDescent="0.3">
      <c r="A359" s="4" t="s">
        <v>16</v>
      </c>
      <c r="B359" s="116" t="s">
        <v>22</v>
      </c>
      <c r="C359" s="8" t="e">
        <f t="shared" ref="C359:E361" si="11">C356/B356-1</f>
        <v>#DIV/0!</v>
      </c>
      <c r="D359" s="8">
        <f t="shared" si="11"/>
        <v>-1</v>
      </c>
      <c r="E359" s="8" t="e">
        <f t="shared" si="11"/>
        <v>#DIV/0!</v>
      </c>
    </row>
    <row r="360" spans="1:5" ht="15.75" thickBot="1" x14ac:dyDescent="0.3">
      <c r="A360" s="4" t="s">
        <v>17</v>
      </c>
      <c r="B360" s="116" t="s">
        <v>22</v>
      </c>
      <c r="C360" s="8" t="e">
        <f t="shared" si="11"/>
        <v>#DIV/0!</v>
      </c>
      <c r="D360" s="8">
        <f t="shared" si="11"/>
        <v>-1</v>
      </c>
      <c r="E360" s="8" t="e">
        <f t="shared" si="11"/>
        <v>#DIV/0!</v>
      </c>
    </row>
    <row r="361" spans="1:5" ht="15.75" thickBot="1" x14ac:dyDescent="0.3">
      <c r="A361" s="4" t="s">
        <v>18</v>
      </c>
      <c r="B361" s="116" t="s">
        <v>22</v>
      </c>
      <c r="C361" s="8" t="e">
        <f t="shared" si="11"/>
        <v>#DIV/0!</v>
      </c>
      <c r="D361" s="8" t="e">
        <f t="shared" si="11"/>
        <v>#DIV/0!</v>
      </c>
      <c r="E361" s="8" t="e">
        <f t="shared" si="11"/>
        <v>#DIV/0!</v>
      </c>
    </row>
    <row r="362" spans="1:5" ht="15.75" thickBot="1" x14ac:dyDescent="0.3">
      <c r="A362" s="176" t="s">
        <v>40</v>
      </c>
      <c r="B362" s="177"/>
      <c r="C362" s="177"/>
      <c r="D362" s="177"/>
      <c r="E362" s="178"/>
    </row>
    <row r="363" spans="1:5" x14ac:dyDescent="0.25">
      <c r="A363" s="174"/>
      <c r="B363" s="19">
        <v>2019</v>
      </c>
      <c r="C363" s="19">
        <v>2020</v>
      </c>
      <c r="D363" s="19">
        <v>2021</v>
      </c>
      <c r="E363" s="19">
        <v>2022</v>
      </c>
    </row>
    <row r="364" spans="1:5" ht="15.75" thickBot="1" x14ac:dyDescent="0.3">
      <c r="A364" s="175"/>
      <c r="B364" s="20" t="s">
        <v>5</v>
      </c>
      <c r="C364" s="20" t="s">
        <v>6</v>
      </c>
      <c r="D364" s="20" t="s">
        <v>6</v>
      </c>
      <c r="E364" s="20" t="s">
        <v>6</v>
      </c>
    </row>
    <row r="365" spans="1:5" ht="15.75" thickBot="1" x14ac:dyDescent="0.3">
      <c r="A365" s="1" t="s">
        <v>49</v>
      </c>
      <c r="B365" s="9">
        <f>B366+B367+B368+B369</f>
        <v>0</v>
      </c>
      <c r="C365" s="9">
        <f>C366+C367+C368+C369</f>
        <v>0</v>
      </c>
      <c r="D365" s="9">
        <f>D366+D367+D368+D369</f>
        <v>0</v>
      </c>
      <c r="E365" s="9">
        <f>E366+E367+E368+E369</f>
        <v>0</v>
      </c>
    </row>
    <row r="366" spans="1:5" ht="15.75" thickBot="1" x14ac:dyDescent="0.3">
      <c r="A366" s="11" t="s">
        <v>60</v>
      </c>
      <c r="B366" s="9"/>
      <c r="C366" s="9"/>
      <c r="D366" s="9"/>
      <c r="E366" s="9"/>
    </row>
    <row r="367" spans="1:5" ht="15.75" thickBot="1" x14ac:dyDescent="0.3">
      <c r="A367" s="11" t="s">
        <v>66</v>
      </c>
      <c r="B367" s="9"/>
      <c r="C367" s="9"/>
      <c r="D367" s="9"/>
      <c r="E367" s="9"/>
    </row>
    <row r="368" spans="1:5" ht="15.75" thickBot="1" x14ac:dyDescent="0.3">
      <c r="A368" s="11" t="s">
        <v>67</v>
      </c>
      <c r="B368" s="9"/>
      <c r="C368" s="9"/>
      <c r="D368" s="9"/>
      <c r="E368" s="9"/>
    </row>
    <row r="369" spans="1:5" ht="15.75" thickBot="1" x14ac:dyDescent="0.3">
      <c r="A369" s="11" t="s">
        <v>68</v>
      </c>
      <c r="B369" s="9"/>
      <c r="C369" s="9"/>
      <c r="D369" s="9"/>
      <c r="E369" s="9"/>
    </row>
    <row r="370" spans="1:5" ht="15.75" thickBot="1" x14ac:dyDescent="0.3">
      <c r="A370" s="1" t="s">
        <v>50</v>
      </c>
      <c r="B370" s="12">
        <f>B371+B372+B373+B374</f>
        <v>0</v>
      </c>
      <c r="C370" s="12">
        <f>C371+C372+C373+C374</f>
        <v>4300</v>
      </c>
      <c r="D370" s="12">
        <f>D371+D372+D373+D374</f>
        <v>0</v>
      </c>
      <c r="E370" s="12">
        <f>E371+E372+E373+E374</f>
        <v>0</v>
      </c>
    </row>
    <row r="371" spans="1:5" ht="15.75" thickBot="1" x14ac:dyDescent="0.3">
      <c r="A371" s="11" t="s">
        <v>60</v>
      </c>
      <c r="B371" s="12">
        <v>0</v>
      </c>
      <c r="C371" s="12">
        <v>0</v>
      </c>
      <c r="D371" s="12">
        <v>0</v>
      </c>
      <c r="E371" s="12">
        <v>0</v>
      </c>
    </row>
    <row r="372" spans="1:5" ht="15.75" thickBot="1" x14ac:dyDescent="0.3">
      <c r="A372" s="11" t="s">
        <v>66</v>
      </c>
      <c r="B372" s="12"/>
      <c r="C372" s="52">
        <v>2000</v>
      </c>
      <c r="D372" s="12"/>
      <c r="E372" s="12"/>
    </row>
    <row r="373" spans="1:5" ht="15.75" thickBot="1" x14ac:dyDescent="0.3">
      <c r="A373" s="11" t="s">
        <v>67</v>
      </c>
      <c r="B373" s="12"/>
      <c r="C373" s="140">
        <v>1300</v>
      </c>
      <c r="D373" s="12"/>
      <c r="E373" s="12"/>
    </row>
    <row r="374" spans="1:5" ht="15.75" thickBot="1" x14ac:dyDescent="0.3">
      <c r="A374" s="11" t="s">
        <v>68</v>
      </c>
      <c r="B374" s="124"/>
      <c r="C374" s="141">
        <v>1000</v>
      </c>
      <c r="D374" s="12"/>
      <c r="E374" s="12"/>
    </row>
    <row r="375" spans="1:5" ht="15.75" thickBot="1" x14ac:dyDescent="0.3">
      <c r="A375" s="22" t="s">
        <v>37</v>
      </c>
      <c r="B375" s="12">
        <f>B365+B370</f>
        <v>0</v>
      </c>
      <c r="C375" s="12">
        <f>C365+C370</f>
        <v>4300</v>
      </c>
      <c r="D375" s="12">
        <f>D365+D370</f>
        <v>0</v>
      </c>
      <c r="E375" s="12">
        <f>E365+E370</f>
        <v>0</v>
      </c>
    </row>
    <row r="376" spans="1:5" s="122" customFormat="1" ht="23.25" customHeight="1" thickBot="1" x14ac:dyDescent="0.3">
      <c r="A376" s="123" t="s">
        <v>29</v>
      </c>
      <c r="B376" s="299" t="s">
        <v>411</v>
      </c>
      <c r="C376" s="276"/>
      <c r="D376" s="276"/>
      <c r="E376" s="187"/>
    </row>
    <row r="377" spans="1:5" ht="27" customHeight="1" thickBot="1" x14ac:dyDescent="0.3">
      <c r="A377" s="21" t="s">
        <v>28</v>
      </c>
      <c r="B377" s="82" t="s">
        <v>412</v>
      </c>
      <c r="C377" s="58" t="s">
        <v>65</v>
      </c>
      <c r="D377" s="59" t="s">
        <v>433</v>
      </c>
      <c r="E377" s="60"/>
    </row>
    <row r="378" spans="1:5" ht="39" customHeight="1" thickBot="1" x14ac:dyDescent="0.3">
      <c r="A378" s="4" t="s">
        <v>9</v>
      </c>
      <c r="B378" s="168" t="s">
        <v>412</v>
      </c>
      <c r="C378" s="169"/>
      <c r="D378" s="169"/>
      <c r="E378" s="170"/>
    </row>
    <row r="379" spans="1:5" ht="15.75" thickBot="1" x14ac:dyDescent="0.3">
      <c r="A379" s="4" t="s">
        <v>14</v>
      </c>
      <c r="B379" s="171" t="s">
        <v>399</v>
      </c>
      <c r="C379" s="172"/>
      <c r="D379" s="172"/>
      <c r="E379" s="173"/>
    </row>
    <row r="380" spans="1:5" x14ac:dyDescent="0.25">
      <c r="A380" s="174"/>
      <c r="B380" s="19">
        <v>2019</v>
      </c>
      <c r="C380" s="19">
        <v>2020</v>
      </c>
      <c r="D380" s="19">
        <v>2021</v>
      </c>
      <c r="E380" s="19">
        <v>2022</v>
      </c>
    </row>
    <row r="381" spans="1:5" ht="15.75" thickBot="1" x14ac:dyDescent="0.3">
      <c r="A381" s="175"/>
      <c r="B381" s="20" t="s">
        <v>5</v>
      </c>
      <c r="C381" s="20" t="s">
        <v>6</v>
      </c>
      <c r="D381" s="20" t="s">
        <v>6</v>
      </c>
      <c r="E381" s="20" t="s">
        <v>6</v>
      </c>
    </row>
    <row r="382" spans="1:5" ht="15.75" thickBot="1" x14ac:dyDescent="0.3">
      <c r="A382" s="4" t="s">
        <v>8</v>
      </c>
      <c r="B382" s="116">
        <v>0</v>
      </c>
      <c r="C382" s="116">
        <v>1</v>
      </c>
      <c r="D382" s="4"/>
      <c r="E382" s="4"/>
    </row>
    <row r="383" spans="1:5" ht="15.75" thickBot="1" x14ac:dyDescent="0.3">
      <c r="A383" s="4" t="s">
        <v>15</v>
      </c>
      <c r="B383" s="6">
        <f>B401</f>
        <v>0</v>
      </c>
      <c r="C383" s="6">
        <f>C401</f>
        <v>6500</v>
      </c>
      <c r="D383" s="6">
        <f>D401</f>
        <v>0</v>
      </c>
      <c r="E383" s="6">
        <f>E401</f>
        <v>0</v>
      </c>
    </row>
    <row r="384" spans="1:5" ht="15.75" thickBot="1" x14ac:dyDescent="0.3">
      <c r="A384" s="4" t="s">
        <v>23</v>
      </c>
      <c r="B384" s="6" t="e">
        <f>B383/B382</f>
        <v>#DIV/0!</v>
      </c>
      <c r="C384" s="6">
        <f>C383/C382</f>
        <v>6500</v>
      </c>
      <c r="D384" s="6" t="e">
        <f>D383/D382</f>
        <v>#DIV/0!</v>
      </c>
      <c r="E384" s="6" t="e">
        <f>E383/E382</f>
        <v>#DIV/0!</v>
      </c>
    </row>
    <row r="385" spans="1:5" ht="15.75" thickBot="1" x14ac:dyDescent="0.3">
      <c r="A385" s="4" t="s">
        <v>16</v>
      </c>
      <c r="B385" s="116" t="s">
        <v>22</v>
      </c>
      <c r="C385" s="8" t="e">
        <f t="shared" ref="C385:E387" si="12">C382/B382-1</f>
        <v>#DIV/0!</v>
      </c>
      <c r="D385" s="8">
        <f t="shared" si="12"/>
        <v>-1</v>
      </c>
      <c r="E385" s="8" t="e">
        <f t="shared" si="12"/>
        <v>#DIV/0!</v>
      </c>
    </row>
    <row r="386" spans="1:5" ht="15.75" thickBot="1" x14ac:dyDescent="0.3">
      <c r="A386" s="4" t="s">
        <v>17</v>
      </c>
      <c r="B386" s="116" t="s">
        <v>22</v>
      </c>
      <c r="C386" s="8" t="e">
        <f t="shared" si="12"/>
        <v>#DIV/0!</v>
      </c>
      <c r="D386" s="8">
        <f t="shared" si="12"/>
        <v>-1</v>
      </c>
      <c r="E386" s="8" t="e">
        <f t="shared" si="12"/>
        <v>#DIV/0!</v>
      </c>
    </row>
    <row r="387" spans="1:5" ht="15.75" thickBot="1" x14ac:dyDescent="0.3">
      <c r="A387" s="4" t="s">
        <v>18</v>
      </c>
      <c r="B387" s="116" t="s">
        <v>22</v>
      </c>
      <c r="C387" s="8" t="e">
        <f t="shared" si="12"/>
        <v>#DIV/0!</v>
      </c>
      <c r="D387" s="8" t="e">
        <f t="shared" si="12"/>
        <v>#DIV/0!</v>
      </c>
      <c r="E387" s="8" t="e">
        <f t="shared" si="12"/>
        <v>#DIV/0!</v>
      </c>
    </row>
    <row r="388" spans="1:5" ht="15.75" thickBot="1" x14ac:dyDescent="0.3">
      <c r="A388" s="176" t="s">
        <v>40</v>
      </c>
      <c r="B388" s="177"/>
      <c r="C388" s="177"/>
      <c r="D388" s="177"/>
      <c r="E388" s="178"/>
    </row>
    <row r="389" spans="1:5" x14ac:dyDescent="0.25">
      <c r="A389" s="174"/>
      <c r="B389" s="19">
        <v>2019</v>
      </c>
      <c r="C389" s="19">
        <v>2020</v>
      </c>
      <c r="D389" s="19">
        <v>2021</v>
      </c>
      <c r="E389" s="19">
        <v>2022</v>
      </c>
    </row>
    <row r="390" spans="1:5" ht="15.75" thickBot="1" x14ac:dyDescent="0.3">
      <c r="A390" s="175"/>
      <c r="B390" s="20" t="s">
        <v>5</v>
      </c>
      <c r="C390" s="20" t="s">
        <v>6</v>
      </c>
      <c r="D390" s="20" t="s">
        <v>6</v>
      </c>
      <c r="E390" s="20" t="s">
        <v>6</v>
      </c>
    </row>
    <row r="391" spans="1:5" ht="15.75" thickBot="1" x14ac:dyDescent="0.3">
      <c r="A391" s="1" t="s">
        <v>49</v>
      </c>
      <c r="B391" s="9">
        <f>B392+B393+B394+B395</f>
        <v>0</v>
      </c>
      <c r="C391" s="9">
        <f>C392+C393+C394+C395</f>
        <v>0</v>
      </c>
      <c r="D391" s="9">
        <f>D392+D393+D394+D395</f>
        <v>0</v>
      </c>
      <c r="E391" s="9">
        <f>E392+E393+E394+E395</f>
        <v>0</v>
      </c>
    </row>
    <row r="392" spans="1:5" ht="15.75" thickBot="1" x14ac:dyDescent="0.3">
      <c r="A392" s="11" t="s">
        <v>60</v>
      </c>
      <c r="B392" s="9"/>
      <c r="C392" s="9"/>
      <c r="D392" s="9"/>
      <c r="E392" s="9"/>
    </row>
    <row r="393" spans="1:5" ht="15.75" thickBot="1" x14ac:dyDescent="0.3">
      <c r="A393" s="11" t="s">
        <v>66</v>
      </c>
      <c r="B393" s="9"/>
      <c r="C393" s="9"/>
      <c r="D393" s="9"/>
      <c r="E393" s="9"/>
    </row>
    <row r="394" spans="1:5" ht="15.75" thickBot="1" x14ac:dyDescent="0.3">
      <c r="A394" s="11" t="s">
        <v>67</v>
      </c>
      <c r="B394" s="9"/>
      <c r="C394" s="9"/>
      <c r="D394" s="9"/>
      <c r="E394" s="9"/>
    </row>
    <row r="395" spans="1:5" ht="15.75" thickBot="1" x14ac:dyDescent="0.3">
      <c r="A395" s="11" t="s">
        <v>68</v>
      </c>
      <c r="B395" s="9"/>
      <c r="C395" s="9"/>
      <c r="D395" s="9"/>
      <c r="E395" s="9"/>
    </row>
    <row r="396" spans="1:5" ht="15.75" thickBot="1" x14ac:dyDescent="0.3">
      <c r="A396" s="1" t="s">
        <v>50</v>
      </c>
      <c r="B396" s="12">
        <f>B397+B398+B399+B400</f>
        <v>0</v>
      </c>
      <c r="C396" s="12">
        <f>C397+C398+C399+C400</f>
        <v>6500</v>
      </c>
      <c r="D396" s="12">
        <f>D397+D398+D399+D400</f>
        <v>0</v>
      </c>
      <c r="E396" s="12">
        <f>E397+E398+E399+E400</f>
        <v>0</v>
      </c>
    </row>
    <row r="397" spans="1:5" ht="15.75" thickBot="1" x14ac:dyDescent="0.3">
      <c r="A397" s="11" t="s">
        <v>60</v>
      </c>
      <c r="B397" s="12">
        <v>0</v>
      </c>
      <c r="C397" s="52">
        <v>0</v>
      </c>
      <c r="D397" s="12">
        <v>0</v>
      </c>
      <c r="E397" s="12">
        <v>0</v>
      </c>
    </row>
    <row r="398" spans="1:5" ht="15.75" thickBot="1" x14ac:dyDescent="0.3">
      <c r="A398" s="11" t="s">
        <v>66</v>
      </c>
      <c r="B398" s="12"/>
      <c r="C398" s="144">
        <v>3000</v>
      </c>
      <c r="D398" s="12"/>
      <c r="E398" s="12"/>
    </row>
    <row r="399" spans="1:5" ht="15.75" thickBot="1" x14ac:dyDescent="0.3">
      <c r="A399" s="11" t="s">
        <v>67</v>
      </c>
      <c r="B399" s="12"/>
      <c r="C399" s="140">
        <v>2000</v>
      </c>
      <c r="D399" s="12"/>
      <c r="E399" s="12"/>
    </row>
    <row r="400" spans="1:5" ht="15.75" thickBot="1" x14ac:dyDescent="0.3">
      <c r="A400" s="11" t="s">
        <v>68</v>
      </c>
      <c r="B400" s="124"/>
      <c r="C400" s="141">
        <v>1500</v>
      </c>
      <c r="D400" s="12"/>
      <c r="E400" s="12"/>
    </row>
    <row r="401" spans="1:5" ht="15.75" thickBot="1" x14ac:dyDescent="0.3">
      <c r="A401" s="22" t="s">
        <v>37</v>
      </c>
      <c r="B401" s="12">
        <f>B391+B396</f>
        <v>0</v>
      </c>
      <c r="C401" s="12">
        <f>C391+C396</f>
        <v>6500</v>
      </c>
      <c r="D401" s="12">
        <f>D391+D396</f>
        <v>0</v>
      </c>
      <c r="E401" s="12">
        <f>E391+E396</f>
        <v>0</v>
      </c>
    </row>
    <row r="402" spans="1:5" ht="33.75" customHeight="1" thickBot="1" x14ac:dyDescent="0.3">
      <c r="A402" s="21" t="s">
        <v>69</v>
      </c>
      <c r="B402" s="82" t="s">
        <v>437</v>
      </c>
      <c r="C402" s="58" t="s">
        <v>65</v>
      </c>
      <c r="D402" s="59" t="s">
        <v>438</v>
      </c>
      <c r="E402" s="60"/>
    </row>
    <row r="403" spans="1:5" ht="37.5" customHeight="1" thickBot="1" x14ac:dyDescent="0.3">
      <c r="A403" s="4" t="s">
        <v>9</v>
      </c>
      <c r="B403" s="168" t="s">
        <v>439</v>
      </c>
      <c r="C403" s="169"/>
      <c r="D403" s="169"/>
      <c r="E403" s="170"/>
    </row>
    <row r="404" spans="1:5" ht="15.75" thickBot="1" x14ac:dyDescent="0.3">
      <c r="A404" s="4" t="s">
        <v>14</v>
      </c>
      <c r="B404" s="171" t="s">
        <v>399</v>
      </c>
      <c r="C404" s="172"/>
      <c r="D404" s="172"/>
      <c r="E404" s="173"/>
    </row>
    <row r="405" spans="1:5" x14ac:dyDescent="0.25">
      <c r="A405" s="174"/>
      <c r="B405" s="19">
        <v>2019</v>
      </c>
      <c r="C405" s="19">
        <v>2020</v>
      </c>
      <c r="D405" s="19">
        <v>2021</v>
      </c>
      <c r="E405" s="19">
        <v>2022</v>
      </c>
    </row>
    <row r="406" spans="1:5" ht="15.75" thickBot="1" x14ac:dyDescent="0.3">
      <c r="A406" s="175"/>
      <c r="B406" s="20" t="s">
        <v>5</v>
      </c>
      <c r="C406" s="20" t="s">
        <v>6</v>
      </c>
      <c r="D406" s="20" t="s">
        <v>6</v>
      </c>
      <c r="E406" s="20" t="s">
        <v>6</v>
      </c>
    </row>
    <row r="407" spans="1:5" ht="15.75" thickBot="1" x14ac:dyDescent="0.3">
      <c r="A407" s="4" t="s">
        <v>8</v>
      </c>
      <c r="B407" s="118">
        <v>0</v>
      </c>
      <c r="C407" s="118">
        <v>1</v>
      </c>
      <c r="D407" s="4"/>
      <c r="E407" s="4"/>
    </row>
    <row r="408" spans="1:5" ht="15.75" thickBot="1" x14ac:dyDescent="0.3">
      <c r="A408" s="4" t="s">
        <v>15</v>
      </c>
      <c r="B408" s="6">
        <f>B426</f>
        <v>0</v>
      </c>
      <c r="C408" s="6">
        <f>C426</f>
        <v>5500</v>
      </c>
      <c r="D408" s="6">
        <f>D426</f>
        <v>0</v>
      </c>
      <c r="E408" s="6">
        <f>E426</f>
        <v>0</v>
      </c>
    </row>
    <row r="409" spans="1:5" ht="15.75" thickBot="1" x14ac:dyDescent="0.3">
      <c r="A409" s="4" t="s">
        <v>23</v>
      </c>
      <c r="B409" s="6" t="e">
        <f>B408/B407</f>
        <v>#DIV/0!</v>
      </c>
      <c r="C409" s="6">
        <f>C408/C407</f>
        <v>5500</v>
      </c>
      <c r="D409" s="6" t="e">
        <f>D408/D407</f>
        <v>#DIV/0!</v>
      </c>
      <c r="E409" s="6" t="e">
        <f>E408/E407</f>
        <v>#DIV/0!</v>
      </c>
    </row>
    <row r="410" spans="1:5" ht="15.75" thickBot="1" x14ac:dyDescent="0.3">
      <c r="A410" s="4" t="s">
        <v>16</v>
      </c>
      <c r="B410" s="118" t="s">
        <v>22</v>
      </c>
      <c r="C410" s="8" t="e">
        <f t="shared" ref="C410:E412" si="13">C407/B407-1</f>
        <v>#DIV/0!</v>
      </c>
      <c r="D410" s="8">
        <f t="shared" si="13"/>
        <v>-1</v>
      </c>
      <c r="E410" s="8" t="e">
        <f t="shared" si="13"/>
        <v>#DIV/0!</v>
      </c>
    </row>
    <row r="411" spans="1:5" ht="15.75" thickBot="1" x14ac:dyDescent="0.3">
      <c r="A411" s="4" t="s">
        <v>17</v>
      </c>
      <c r="B411" s="118" t="s">
        <v>22</v>
      </c>
      <c r="C411" s="8" t="e">
        <f t="shared" si="13"/>
        <v>#DIV/0!</v>
      </c>
      <c r="D411" s="8">
        <f t="shared" si="13"/>
        <v>-1</v>
      </c>
      <c r="E411" s="8" t="e">
        <f t="shared" si="13"/>
        <v>#DIV/0!</v>
      </c>
    </row>
    <row r="412" spans="1:5" ht="15.75" thickBot="1" x14ac:dyDescent="0.3">
      <c r="A412" s="4" t="s">
        <v>18</v>
      </c>
      <c r="B412" s="118" t="s">
        <v>22</v>
      </c>
      <c r="C412" s="8" t="e">
        <f t="shared" si="13"/>
        <v>#DIV/0!</v>
      </c>
      <c r="D412" s="8" t="e">
        <f t="shared" si="13"/>
        <v>#DIV/0!</v>
      </c>
      <c r="E412" s="8" t="e">
        <f t="shared" si="13"/>
        <v>#DIV/0!</v>
      </c>
    </row>
    <row r="413" spans="1:5" ht="15.75" customHeight="1" thickBot="1" x14ac:dyDescent="0.3">
      <c r="A413" s="176" t="s">
        <v>40</v>
      </c>
      <c r="B413" s="177"/>
      <c r="C413" s="177"/>
      <c r="D413" s="177"/>
      <c r="E413" s="178"/>
    </row>
    <row r="414" spans="1:5" x14ac:dyDescent="0.25">
      <c r="A414" s="174"/>
      <c r="B414" s="19">
        <v>2019</v>
      </c>
      <c r="C414" s="19">
        <v>2020</v>
      </c>
      <c r="D414" s="19">
        <v>2021</v>
      </c>
      <c r="E414" s="19">
        <v>2022</v>
      </c>
    </row>
    <row r="415" spans="1:5" ht="15.75" thickBot="1" x14ac:dyDescent="0.3">
      <c r="A415" s="175"/>
      <c r="B415" s="20" t="s">
        <v>5</v>
      </c>
      <c r="C415" s="20" t="s">
        <v>6</v>
      </c>
      <c r="D415" s="20" t="s">
        <v>6</v>
      </c>
      <c r="E415" s="20" t="s">
        <v>6</v>
      </c>
    </row>
    <row r="416" spans="1:5" ht="15.75" thickBot="1" x14ac:dyDescent="0.3">
      <c r="A416" s="1" t="s">
        <v>49</v>
      </c>
      <c r="B416" s="9">
        <f>B417+B418+B419+B420</f>
        <v>0</v>
      </c>
      <c r="C416" s="9">
        <f>C417+C418+C419+C420</f>
        <v>0</v>
      </c>
      <c r="D416" s="9">
        <f>D417+D418+D419+D420</f>
        <v>0</v>
      </c>
      <c r="E416" s="9">
        <f>E417+E418+E419+E420</f>
        <v>0</v>
      </c>
    </row>
    <row r="417" spans="1:5" ht="15.75" thickBot="1" x14ac:dyDescent="0.3">
      <c r="A417" s="11" t="s">
        <v>60</v>
      </c>
      <c r="B417" s="9"/>
      <c r="C417" s="9"/>
      <c r="D417" s="9"/>
      <c r="E417" s="9"/>
    </row>
    <row r="418" spans="1:5" ht="15.75" thickBot="1" x14ac:dyDescent="0.3">
      <c r="A418" s="11" t="s">
        <v>66</v>
      </c>
      <c r="B418" s="9"/>
      <c r="C418" s="9"/>
      <c r="D418" s="9"/>
      <c r="E418" s="9"/>
    </row>
    <row r="419" spans="1:5" ht="15.75" thickBot="1" x14ac:dyDescent="0.3">
      <c r="A419" s="11" t="s">
        <v>67</v>
      </c>
      <c r="B419" s="9"/>
      <c r="C419" s="9"/>
      <c r="D419" s="9"/>
      <c r="E419" s="9"/>
    </row>
    <row r="420" spans="1:5" ht="15.75" thickBot="1" x14ac:dyDescent="0.3">
      <c r="A420" s="11" t="s">
        <v>68</v>
      </c>
      <c r="B420" s="9"/>
      <c r="C420" s="9"/>
      <c r="D420" s="9"/>
      <c r="E420" s="9"/>
    </row>
    <row r="421" spans="1:5" ht="15.75" thickBot="1" x14ac:dyDescent="0.3">
      <c r="A421" s="1" t="s">
        <v>50</v>
      </c>
      <c r="B421" s="12">
        <f>B422+B423+B424+B425</f>
        <v>0</v>
      </c>
      <c r="C421" s="12">
        <f>C422+C423+C424+C425</f>
        <v>5500</v>
      </c>
      <c r="D421" s="12">
        <f>D422+D423+D424+D425</f>
        <v>0</v>
      </c>
      <c r="E421" s="12">
        <f>E422+E423+E424+E425</f>
        <v>0</v>
      </c>
    </row>
    <row r="422" spans="1:5" ht="15.75" thickBot="1" x14ac:dyDescent="0.3">
      <c r="A422" s="11" t="s">
        <v>60</v>
      </c>
      <c r="B422" s="12">
        <v>0</v>
      </c>
      <c r="C422" s="12">
        <v>0</v>
      </c>
      <c r="D422" s="12">
        <v>0</v>
      </c>
      <c r="E422" s="12">
        <v>0</v>
      </c>
    </row>
    <row r="423" spans="1:5" ht="15.75" thickBot="1" x14ac:dyDescent="0.3">
      <c r="A423" s="11" t="s">
        <v>66</v>
      </c>
      <c r="B423" s="12"/>
      <c r="C423" s="52">
        <v>2000</v>
      </c>
      <c r="D423" s="12"/>
      <c r="E423" s="12"/>
    </row>
    <row r="424" spans="1:5" ht="15.75" thickBot="1" x14ac:dyDescent="0.3">
      <c r="A424" s="11" t="s">
        <v>67</v>
      </c>
      <c r="B424" s="12"/>
      <c r="C424" s="140">
        <v>2000</v>
      </c>
      <c r="D424" s="12"/>
      <c r="E424" s="12"/>
    </row>
    <row r="425" spans="1:5" ht="15.75" thickBot="1" x14ac:dyDescent="0.3">
      <c r="A425" s="11" t="s">
        <v>68</v>
      </c>
      <c r="B425" s="124"/>
      <c r="C425" s="141">
        <v>1500</v>
      </c>
      <c r="D425" s="12"/>
      <c r="E425" s="12"/>
    </row>
    <row r="426" spans="1:5" s="122" customFormat="1" ht="23.25" customHeight="1" thickBot="1" x14ac:dyDescent="0.3">
      <c r="A426" s="22" t="s">
        <v>37</v>
      </c>
      <c r="B426" s="12">
        <f>B416+B421</f>
        <v>0</v>
      </c>
      <c r="C426" s="12">
        <f>C416+C421</f>
        <v>5500</v>
      </c>
      <c r="D426" s="12">
        <f>D416+D421</f>
        <v>0</v>
      </c>
      <c r="E426" s="12">
        <f>E416+E421</f>
        <v>0</v>
      </c>
    </row>
    <row r="427" spans="1:5" ht="27" customHeight="1" thickBot="1" x14ac:dyDescent="0.3">
      <c r="A427" s="21" t="s">
        <v>28</v>
      </c>
      <c r="B427" s="57" t="s">
        <v>413</v>
      </c>
      <c r="C427" s="58" t="s">
        <v>65</v>
      </c>
      <c r="D427" s="59"/>
      <c r="E427" s="60"/>
    </row>
    <row r="428" spans="1:5" ht="49.5" customHeight="1" thickBot="1" x14ac:dyDescent="0.3">
      <c r="A428" s="4" t="s">
        <v>9</v>
      </c>
      <c r="B428" s="168" t="s">
        <v>414</v>
      </c>
      <c r="C428" s="169"/>
      <c r="D428" s="169"/>
      <c r="E428" s="170"/>
    </row>
    <row r="429" spans="1:5" ht="15.75" thickBot="1" x14ac:dyDescent="0.3">
      <c r="A429" s="4" t="s">
        <v>14</v>
      </c>
      <c r="B429" s="171" t="s">
        <v>399</v>
      </c>
      <c r="C429" s="172"/>
      <c r="D429" s="172"/>
      <c r="E429" s="173"/>
    </row>
    <row r="430" spans="1:5" x14ac:dyDescent="0.25">
      <c r="A430" s="174"/>
      <c r="B430" s="19">
        <v>2019</v>
      </c>
      <c r="C430" s="19">
        <v>2020</v>
      </c>
      <c r="D430" s="19">
        <v>2021</v>
      </c>
      <c r="E430" s="19">
        <v>2022</v>
      </c>
    </row>
    <row r="431" spans="1:5" ht="15.75" thickBot="1" x14ac:dyDescent="0.3">
      <c r="A431" s="175"/>
      <c r="B431" s="20" t="s">
        <v>5</v>
      </c>
      <c r="C431" s="20" t="s">
        <v>6</v>
      </c>
      <c r="D431" s="20" t="s">
        <v>6</v>
      </c>
      <c r="E431" s="20" t="s">
        <v>6</v>
      </c>
    </row>
    <row r="432" spans="1:5" ht="15.75" thickBot="1" x14ac:dyDescent="0.3">
      <c r="A432" s="4" t="s">
        <v>8</v>
      </c>
      <c r="B432" s="116">
        <v>0</v>
      </c>
      <c r="C432" s="116">
        <v>3</v>
      </c>
      <c r="D432" s="4"/>
      <c r="E432" s="4"/>
    </row>
    <row r="433" spans="1:5" ht="15.75" thickBot="1" x14ac:dyDescent="0.3">
      <c r="A433" s="4" t="s">
        <v>15</v>
      </c>
      <c r="B433" s="6">
        <f>B451</f>
        <v>0</v>
      </c>
      <c r="C433" s="6">
        <f>C451</f>
        <v>2300</v>
      </c>
      <c r="D433" s="6">
        <f>D451</f>
        <v>0</v>
      </c>
      <c r="E433" s="6">
        <f>E451</f>
        <v>0</v>
      </c>
    </row>
    <row r="434" spans="1:5" ht="15.75" thickBot="1" x14ac:dyDescent="0.3">
      <c r="A434" s="4" t="s">
        <v>23</v>
      </c>
      <c r="B434" s="6" t="e">
        <f>B433/B432</f>
        <v>#DIV/0!</v>
      </c>
      <c r="C434" s="6">
        <f>C433/C432</f>
        <v>766.66666666666663</v>
      </c>
      <c r="D434" s="6" t="e">
        <f>D433/D432</f>
        <v>#DIV/0!</v>
      </c>
      <c r="E434" s="6" t="e">
        <f>E433/E432</f>
        <v>#DIV/0!</v>
      </c>
    </row>
    <row r="435" spans="1:5" ht="15.75" thickBot="1" x14ac:dyDescent="0.3">
      <c r="A435" s="4" t="s">
        <v>16</v>
      </c>
      <c r="B435" s="116" t="s">
        <v>22</v>
      </c>
      <c r="C435" s="8" t="e">
        <f t="shared" ref="C435:E437" si="14">C432/B432-1</f>
        <v>#DIV/0!</v>
      </c>
      <c r="D435" s="8">
        <f t="shared" si="14"/>
        <v>-1</v>
      </c>
      <c r="E435" s="8" t="e">
        <f t="shared" si="14"/>
        <v>#DIV/0!</v>
      </c>
    </row>
    <row r="436" spans="1:5" ht="15.75" thickBot="1" x14ac:dyDescent="0.3">
      <c r="A436" s="4" t="s">
        <v>17</v>
      </c>
      <c r="B436" s="116" t="s">
        <v>22</v>
      </c>
      <c r="C436" s="8" t="e">
        <f t="shared" si="14"/>
        <v>#DIV/0!</v>
      </c>
      <c r="D436" s="8">
        <f t="shared" si="14"/>
        <v>-1</v>
      </c>
      <c r="E436" s="8" t="e">
        <f t="shared" si="14"/>
        <v>#DIV/0!</v>
      </c>
    </row>
    <row r="437" spans="1:5" ht="15.75" thickBot="1" x14ac:dyDescent="0.3">
      <c r="A437" s="4" t="s">
        <v>18</v>
      </c>
      <c r="B437" s="116" t="s">
        <v>22</v>
      </c>
      <c r="C437" s="8" t="e">
        <f t="shared" si="14"/>
        <v>#DIV/0!</v>
      </c>
      <c r="D437" s="8" t="e">
        <f t="shared" si="14"/>
        <v>#DIV/0!</v>
      </c>
      <c r="E437" s="8" t="e">
        <f t="shared" si="14"/>
        <v>#DIV/0!</v>
      </c>
    </row>
    <row r="438" spans="1:5" ht="15.75" thickBot="1" x14ac:dyDescent="0.3">
      <c r="A438" s="176" t="s">
        <v>40</v>
      </c>
      <c r="B438" s="177"/>
      <c r="C438" s="177"/>
      <c r="D438" s="177"/>
      <c r="E438" s="178"/>
    </row>
    <row r="439" spans="1:5" x14ac:dyDescent="0.25">
      <c r="A439" s="174"/>
      <c r="B439" s="19">
        <v>2019</v>
      </c>
      <c r="C439" s="19">
        <v>2020</v>
      </c>
      <c r="D439" s="19">
        <v>2021</v>
      </c>
      <c r="E439" s="19">
        <v>2022</v>
      </c>
    </row>
    <row r="440" spans="1:5" ht="15.75" thickBot="1" x14ac:dyDescent="0.3">
      <c r="A440" s="175"/>
      <c r="B440" s="20" t="s">
        <v>5</v>
      </c>
      <c r="C440" s="20" t="s">
        <v>6</v>
      </c>
      <c r="D440" s="20" t="s">
        <v>6</v>
      </c>
      <c r="E440" s="20" t="s">
        <v>6</v>
      </c>
    </row>
    <row r="441" spans="1:5" ht="15.75" thickBot="1" x14ac:dyDescent="0.3">
      <c r="A441" s="1" t="s">
        <v>49</v>
      </c>
      <c r="B441" s="9">
        <f>B442+B443+B444+B445</f>
        <v>0</v>
      </c>
      <c r="C441" s="9">
        <f>C442+C443+C444+C445</f>
        <v>0</v>
      </c>
      <c r="D441" s="9">
        <f>D442+D443+D444+D445</f>
        <v>0</v>
      </c>
      <c r="E441" s="9">
        <f>E442+E443+E444+E445</f>
        <v>0</v>
      </c>
    </row>
    <row r="442" spans="1:5" ht="15.75" thickBot="1" x14ac:dyDescent="0.3">
      <c r="A442" s="11" t="s">
        <v>60</v>
      </c>
      <c r="B442" s="9"/>
      <c r="C442" s="9"/>
      <c r="D442" s="9"/>
      <c r="E442" s="9"/>
    </row>
    <row r="443" spans="1:5" ht="15.75" thickBot="1" x14ac:dyDescent="0.3">
      <c r="A443" s="11" t="s">
        <v>66</v>
      </c>
      <c r="B443" s="9"/>
      <c r="C443" s="9"/>
      <c r="D443" s="9"/>
      <c r="E443" s="9"/>
    </row>
    <row r="444" spans="1:5" ht="15.75" thickBot="1" x14ac:dyDescent="0.3">
      <c r="A444" s="11" t="s">
        <v>67</v>
      </c>
      <c r="B444" s="9"/>
      <c r="C444" s="9"/>
      <c r="D444" s="9"/>
      <c r="E444" s="9"/>
    </row>
    <row r="445" spans="1:5" ht="15.75" thickBot="1" x14ac:dyDescent="0.3">
      <c r="A445" s="11" t="s">
        <v>68</v>
      </c>
      <c r="B445" s="9"/>
      <c r="C445" s="9"/>
      <c r="D445" s="9"/>
      <c r="E445" s="9"/>
    </row>
    <row r="446" spans="1:5" ht="15.75" thickBot="1" x14ac:dyDescent="0.3">
      <c r="A446" s="1" t="s">
        <v>50</v>
      </c>
      <c r="B446" s="12">
        <f>B447+B448+B449+B450</f>
        <v>0</v>
      </c>
      <c r="C446" s="12">
        <f>C447+C448+C449+C450</f>
        <v>2300</v>
      </c>
      <c r="D446" s="12">
        <f>D447+D448+D449+D450</f>
        <v>0</v>
      </c>
      <c r="E446" s="12">
        <f>E447+E448+E449+E450</f>
        <v>0</v>
      </c>
    </row>
    <row r="447" spans="1:5" ht="15.75" thickBot="1" x14ac:dyDescent="0.3">
      <c r="A447" s="11" t="s">
        <v>60</v>
      </c>
      <c r="B447" s="12">
        <v>0</v>
      </c>
      <c r="C447" s="12">
        <v>0</v>
      </c>
      <c r="D447" s="12">
        <v>0</v>
      </c>
      <c r="E447" s="12">
        <v>0</v>
      </c>
    </row>
    <row r="448" spans="1:5" ht="15.75" thickBot="1" x14ac:dyDescent="0.3">
      <c r="A448" s="11" t="s">
        <v>66</v>
      </c>
      <c r="B448" s="12"/>
      <c r="C448" s="52">
        <v>1000</v>
      </c>
      <c r="D448" s="12"/>
      <c r="E448" s="12"/>
    </row>
    <row r="449" spans="1:5" ht="15.75" thickBot="1" x14ac:dyDescent="0.3">
      <c r="A449" s="11" t="s">
        <v>67</v>
      </c>
      <c r="B449" s="12"/>
      <c r="C449" s="140">
        <v>900</v>
      </c>
      <c r="D449" s="12"/>
      <c r="E449" s="12"/>
    </row>
    <row r="450" spans="1:5" ht="15.75" thickBot="1" x14ac:dyDescent="0.3">
      <c r="A450" s="11" t="s">
        <v>68</v>
      </c>
      <c r="B450" s="124"/>
      <c r="C450" s="141">
        <v>400</v>
      </c>
      <c r="D450" s="12"/>
      <c r="E450" s="12"/>
    </row>
    <row r="451" spans="1:5" ht="15.75" thickBot="1" x14ac:dyDescent="0.3">
      <c r="A451" s="22" t="s">
        <v>37</v>
      </c>
      <c r="B451" s="12">
        <f>B441+B446</f>
        <v>0</v>
      </c>
      <c r="C451" s="12">
        <f>C441+C446</f>
        <v>2300</v>
      </c>
      <c r="D451" s="12">
        <f>D441+D446</f>
        <v>0</v>
      </c>
      <c r="E451" s="12">
        <f>E441+E446</f>
        <v>0</v>
      </c>
    </row>
    <row r="452" spans="1:5" s="122" customFormat="1" ht="23.25" customHeight="1" thickBot="1" x14ac:dyDescent="0.3">
      <c r="A452" s="123" t="s">
        <v>29</v>
      </c>
      <c r="B452" s="299" t="s">
        <v>415</v>
      </c>
      <c r="C452" s="276"/>
      <c r="D452" s="276"/>
      <c r="E452" s="187"/>
    </row>
    <row r="453" spans="1:5" ht="27" customHeight="1" thickBot="1" x14ac:dyDescent="0.3">
      <c r="A453" s="21" t="s">
        <v>28</v>
      </c>
      <c r="B453" s="57" t="s">
        <v>416</v>
      </c>
      <c r="C453" s="58" t="s">
        <v>65</v>
      </c>
      <c r="D453" s="59" t="s">
        <v>434</v>
      </c>
      <c r="E453" s="60"/>
    </row>
    <row r="454" spans="1:5" ht="49.5" customHeight="1" thickBot="1" x14ac:dyDescent="0.3">
      <c r="A454" s="4" t="s">
        <v>9</v>
      </c>
      <c r="B454" s="168" t="s">
        <v>417</v>
      </c>
      <c r="C454" s="169"/>
      <c r="D454" s="169"/>
      <c r="E454" s="170"/>
    </row>
    <row r="455" spans="1:5" ht="15.75" thickBot="1" x14ac:dyDescent="0.3">
      <c r="A455" s="4" t="s">
        <v>14</v>
      </c>
      <c r="B455" s="171" t="s">
        <v>399</v>
      </c>
      <c r="C455" s="172"/>
      <c r="D455" s="172"/>
      <c r="E455" s="173"/>
    </row>
    <row r="456" spans="1:5" x14ac:dyDescent="0.25">
      <c r="A456" s="174"/>
      <c r="B456" s="19">
        <v>2019</v>
      </c>
      <c r="C456" s="19">
        <v>2020</v>
      </c>
      <c r="D456" s="19">
        <v>2021</v>
      </c>
      <c r="E456" s="19">
        <v>2022</v>
      </c>
    </row>
    <row r="457" spans="1:5" ht="15.75" thickBot="1" x14ac:dyDescent="0.3">
      <c r="A457" s="175"/>
      <c r="B457" s="20" t="s">
        <v>5</v>
      </c>
      <c r="C457" s="20" t="s">
        <v>6</v>
      </c>
      <c r="D457" s="20" t="s">
        <v>6</v>
      </c>
      <c r="E457" s="20" t="s">
        <v>6</v>
      </c>
    </row>
    <row r="458" spans="1:5" ht="15.75" thickBot="1" x14ac:dyDescent="0.3">
      <c r="A458" s="4" t="s">
        <v>8</v>
      </c>
      <c r="B458" s="116">
        <v>0</v>
      </c>
      <c r="C458" s="116">
        <v>1</v>
      </c>
      <c r="D458" s="4"/>
      <c r="E458" s="4"/>
    </row>
    <row r="459" spans="1:5" ht="15.75" thickBot="1" x14ac:dyDescent="0.3">
      <c r="A459" s="4" t="s">
        <v>15</v>
      </c>
      <c r="B459" s="6">
        <f>B477</f>
        <v>0</v>
      </c>
      <c r="C459" s="6">
        <f>C477</f>
        <v>4300</v>
      </c>
      <c r="D459" s="6">
        <f>D477</f>
        <v>0</v>
      </c>
      <c r="E459" s="6">
        <f>E477</f>
        <v>0</v>
      </c>
    </row>
    <row r="460" spans="1:5" ht="15.75" thickBot="1" x14ac:dyDescent="0.3">
      <c r="A460" s="4" t="s">
        <v>23</v>
      </c>
      <c r="B460" s="6" t="e">
        <f>B459/B458</f>
        <v>#DIV/0!</v>
      </c>
      <c r="C460" s="6">
        <f>C459/C458</f>
        <v>4300</v>
      </c>
      <c r="D460" s="6" t="e">
        <f>D459/D458</f>
        <v>#DIV/0!</v>
      </c>
      <c r="E460" s="6" t="e">
        <f>E459/E458</f>
        <v>#DIV/0!</v>
      </c>
    </row>
    <row r="461" spans="1:5" ht="15.75" thickBot="1" x14ac:dyDescent="0.3">
      <c r="A461" s="4" t="s">
        <v>16</v>
      </c>
      <c r="B461" s="116" t="s">
        <v>22</v>
      </c>
      <c r="C461" s="8" t="e">
        <f t="shared" ref="C461:E463" si="15">C458/B458-1</f>
        <v>#DIV/0!</v>
      </c>
      <c r="D461" s="8">
        <f t="shared" si="15"/>
        <v>-1</v>
      </c>
      <c r="E461" s="8" t="e">
        <f t="shared" si="15"/>
        <v>#DIV/0!</v>
      </c>
    </row>
    <row r="462" spans="1:5" ht="15.75" thickBot="1" x14ac:dyDescent="0.3">
      <c r="A462" s="4" t="s">
        <v>17</v>
      </c>
      <c r="B462" s="116" t="s">
        <v>22</v>
      </c>
      <c r="C462" s="8" t="e">
        <f t="shared" si="15"/>
        <v>#DIV/0!</v>
      </c>
      <c r="D462" s="8">
        <f t="shared" si="15"/>
        <v>-1</v>
      </c>
      <c r="E462" s="8" t="e">
        <f t="shared" si="15"/>
        <v>#DIV/0!</v>
      </c>
    </row>
    <row r="463" spans="1:5" ht="15.75" thickBot="1" x14ac:dyDescent="0.3">
      <c r="A463" s="4" t="s">
        <v>18</v>
      </c>
      <c r="B463" s="116" t="s">
        <v>22</v>
      </c>
      <c r="C463" s="8" t="e">
        <f t="shared" si="15"/>
        <v>#DIV/0!</v>
      </c>
      <c r="D463" s="8" t="e">
        <f t="shared" si="15"/>
        <v>#DIV/0!</v>
      </c>
      <c r="E463" s="8" t="e">
        <f t="shared" si="15"/>
        <v>#DIV/0!</v>
      </c>
    </row>
    <row r="464" spans="1:5" ht="15.75" thickBot="1" x14ac:dyDescent="0.3">
      <c r="A464" s="176" t="s">
        <v>40</v>
      </c>
      <c r="B464" s="177"/>
      <c r="C464" s="177"/>
      <c r="D464" s="177"/>
      <c r="E464" s="178"/>
    </row>
    <row r="465" spans="1:5" x14ac:dyDescent="0.25">
      <c r="A465" s="174"/>
      <c r="B465" s="19">
        <v>2019</v>
      </c>
      <c r="C465" s="19">
        <v>2020</v>
      </c>
      <c r="D465" s="19">
        <v>2021</v>
      </c>
      <c r="E465" s="19">
        <v>2022</v>
      </c>
    </row>
    <row r="466" spans="1:5" ht="15.75" thickBot="1" x14ac:dyDescent="0.3">
      <c r="A466" s="175"/>
      <c r="B466" s="20" t="s">
        <v>5</v>
      </c>
      <c r="C466" s="20" t="s">
        <v>6</v>
      </c>
      <c r="D466" s="20" t="s">
        <v>6</v>
      </c>
      <c r="E466" s="20" t="s">
        <v>6</v>
      </c>
    </row>
    <row r="467" spans="1:5" ht="15.75" thickBot="1" x14ac:dyDescent="0.3">
      <c r="A467" s="1" t="s">
        <v>49</v>
      </c>
      <c r="B467" s="9">
        <f>B468+B469+B470+B471</f>
        <v>0</v>
      </c>
      <c r="C467" s="9">
        <f>C468+C469+C470+C471</f>
        <v>0</v>
      </c>
      <c r="D467" s="9">
        <f>D468+D469+D470+D471</f>
        <v>0</v>
      </c>
      <c r="E467" s="9">
        <f>E468+E469+E470+E471</f>
        <v>0</v>
      </c>
    </row>
    <row r="468" spans="1:5" ht="15.75" thickBot="1" x14ac:dyDescent="0.3">
      <c r="A468" s="11" t="s">
        <v>60</v>
      </c>
      <c r="B468" s="9"/>
      <c r="C468" s="9"/>
      <c r="D468" s="9"/>
      <c r="E468" s="9"/>
    </row>
    <row r="469" spans="1:5" ht="15.75" thickBot="1" x14ac:dyDescent="0.3">
      <c r="A469" s="11" t="s">
        <v>66</v>
      </c>
      <c r="B469" s="9"/>
      <c r="C469" s="9"/>
      <c r="D469" s="9"/>
      <c r="E469" s="9"/>
    </row>
    <row r="470" spans="1:5" ht="15.75" thickBot="1" x14ac:dyDescent="0.3">
      <c r="A470" s="11" t="s">
        <v>67</v>
      </c>
      <c r="B470" s="9"/>
      <c r="C470" s="9"/>
      <c r="D470" s="9"/>
      <c r="E470" s="9"/>
    </row>
    <row r="471" spans="1:5" ht="15.75" thickBot="1" x14ac:dyDescent="0.3">
      <c r="A471" s="11" t="s">
        <v>68</v>
      </c>
      <c r="B471" s="9"/>
      <c r="C471" s="9"/>
      <c r="D471" s="9"/>
      <c r="E471" s="9"/>
    </row>
    <row r="472" spans="1:5" ht="15.75" thickBot="1" x14ac:dyDescent="0.3">
      <c r="A472" s="1" t="s">
        <v>50</v>
      </c>
      <c r="B472" s="12">
        <f>B473+B474+B475+B476</f>
        <v>0</v>
      </c>
      <c r="C472" s="12">
        <f>C473+C474+C475+C476</f>
        <v>4300</v>
      </c>
      <c r="D472" s="12">
        <f>D473+D474+D475+D476</f>
        <v>0</v>
      </c>
      <c r="E472" s="12">
        <f>E473+E474+E475+E476</f>
        <v>0</v>
      </c>
    </row>
    <row r="473" spans="1:5" ht="15.75" thickBot="1" x14ac:dyDescent="0.3">
      <c r="A473" s="11" t="s">
        <v>60</v>
      </c>
      <c r="B473" s="12">
        <v>0</v>
      </c>
      <c r="C473" s="12">
        <v>0</v>
      </c>
      <c r="D473" s="12">
        <v>0</v>
      </c>
      <c r="E473" s="12">
        <v>0</v>
      </c>
    </row>
    <row r="474" spans="1:5" ht="15.75" thickBot="1" x14ac:dyDescent="0.3">
      <c r="A474" s="11" t="s">
        <v>66</v>
      </c>
      <c r="B474" s="12"/>
      <c r="C474" s="52">
        <v>2000</v>
      </c>
      <c r="D474" s="12"/>
      <c r="E474" s="12"/>
    </row>
    <row r="475" spans="1:5" ht="15.75" thickBot="1" x14ac:dyDescent="0.3">
      <c r="A475" s="11" t="s">
        <v>67</v>
      </c>
      <c r="B475" s="12"/>
      <c r="C475" s="140">
        <v>1800</v>
      </c>
      <c r="D475" s="12"/>
      <c r="E475" s="12"/>
    </row>
    <row r="476" spans="1:5" ht="15.75" thickBot="1" x14ac:dyDescent="0.3">
      <c r="A476" s="11" t="s">
        <v>68</v>
      </c>
      <c r="B476" s="124"/>
      <c r="C476" s="141">
        <v>500</v>
      </c>
      <c r="D476" s="12"/>
      <c r="E476" s="12"/>
    </row>
    <row r="477" spans="1:5" ht="15.75" thickBot="1" x14ac:dyDescent="0.3">
      <c r="A477" s="22" t="s">
        <v>37</v>
      </c>
      <c r="B477" s="12">
        <f>B467+B472</f>
        <v>0</v>
      </c>
      <c r="C477" s="12">
        <f>C467+C472</f>
        <v>4300</v>
      </c>
      <c r="D477" s="12">
        <f>D467+D472</f>
        <v>0</v>
      </c>
      <c r="E477" s="12">
        <f>E467+E472</f>
        <v>0</v>
      </c>
    </row>
    <row r="478" spans="1:5" s="122" customFormat="1" ht="23.25" customHeight="1" thickBot="1" x14ac:dyDescent="0.3">
      <c r="A478" s="123" t="s">
        <v>29</v>
      </c>
      <c r="B478" s="299" t="s">
        <v>418</v>
      </c>
      <c r="C478" s="276"/>
      <c r="D478" s="276"/>
      <c r="E478" s="187"/>
    </row>
    <row r="479" spans="1:5" ht="27" customHeight="1" thickBot="1" x14ac:dyDescent="0.3">
      <c r="A479" s="21" t="s">
        <v>28</v>
      </c>
      <c r="B479" s="57" t="s">
        <v>419</v>
      </c>
      <c r="C479" s="58" t="s">
        <v>65</v>
      </c>
      <c r="D479" s="59" t="s">
        <v>435</v>
      </c>
      <c r="E479" s="60"/>
    </row>
    <row r="480" spans="1:5" ht="49.5" customHeight="1" thickBot="1" x14ac:dyDescent="0.3">
      <c r="A480" s="4" t="s">
        <v>9</v>
      </c>
      <c r="B480" s="168" t="s">
        <v>420</v>
      </c>
      <c r="C480" s="169"/>
      <c r="D480" s="169"/>
      <c r="E480" s="170"/>
    </row>
    <row r="481" spans="1:5" ht="15.75" thickBot="1" x14ac:dyDescent="0.3">
      <c r="A481" s="4" t="s">
        <v>14</v>
      </c>
      <c r="B481" s="171" t="s">
        <v>399</v>
      </c>
      <c r="C481" s="172"/>
      <c r="D481" s="172"/>
      <c r="E481" s="173"/>
    </row>
    <row r="482" spans="1:5" x14ac:dyDescent="0.25">
      <c r="A482" s="174"/>
      <c r="B482" s="19">
        <v>2019</v>
      </c>
      <c r="C482" s="19">
        <v>2020</v>
      </c>
      <c r="D482" s="19">
        <v>2021</v>
      </c>
      <c r="E482" s="19">
        <v>2022</v>
      </c>
    </row>
    <row r="483" spans="1:5" ht="15.75" thickBot="1" x14ac:dyDescent="0.3">
      <c r="A483" s="175"/>
      <c r="B483" s="20" t="s">
        <v>5</v>
      </c>
      <c r="C483" s="20" t="s">
        <v>6</v>
      </c>
      <c r="D483" s="20" t="s">
        <v>6</v>
      </c>
      <c r="E483" s="20" t="s">
        <v>6</v>
      </c>
    </row>
    <row r="484" spans="1:5" ht="15.75" thickBot="1" x14ac:dyDescent="0.3">
      <c r="A484" s="4" t="s">
        <v>8</v>
      </c>
      <c r="B484" s="116">
        <v>0</v>
      </c>
      <c r="C484" s="116">
        <v>4</v>
      </c>
      <c r="D484" s="135"/>
      <c r="E484" s="4"/>
    </row>
    <row r="485" spans="1:5" ht="15.75" thickBot="1" x14ac:dyDescent="0.3">
      <c r="A485" s="4" t="s">
        <v>15</v>
      </c>
      <c r="B485" s="6">
        <f>B503</f>
        <v>0</v>
      </c>
      <c r="C485" s="6">
        <f>C503</f>
        <v>7950</v>
      </c>
      <c r="D485" s="6">
        <f>D503</f>
        <v>0</v>
      </c>
      <c r="E485" s="6">
        <f>E503</f>
        <v>0</v>
      </c>
    </row>
    <row r="486" spans="1:5" ht="15.75" thickBot="1" x14ac:dyDescent="0.3">
      <c r="A486" s="4" t="s">
        <v>23</v>
      </c>
      <c r="B486" s="6" t="e">
        <f>B485/B484</f>
        <v>#DIV/0!</v>
      </c>
      <c r="C486" s="6">
        <f>C485/C484</f>
        <v>1987.5</v>
      </c>
      <c r="D486" s="6" t="e">
        <f>D485/D484</f>
        <v>#DIV/0!</v>
      </c>
      <c r="E486" s="6" t="e">
        <f>E485/E484</f>
        <v>#DIV/0!</v>
      </c>
    </row>
    <row r="487" spans="1:5" ht="15.75" thickBot="1" x14ac:dyDescent="0.3">
      <c r="A487" s="4" t="s">
        <v>16</v>
      </c>
      <c r="B487" s="116" t="s">
        <v>22</v>
      </c>
      <c r="C487" s="8" t="e">
        <f t="shared" ref="C487:E489" si="16">C484/B484-1</f>
        <v>#DIV/0!</v>
      </c>
      <c r="D487" s="8">
        <f t="shared" si="16"/>
        <v>-1</v>
      </c>
      <c r="E487" s="8" t="e">
        <f t="shared" si="16"/>
        <v>#DIV/0!</v>
      </c>
    </row>
    <row r="488" spans="1:5" ht="15.75" thickBot="1" x14ac:dyDescent="0.3">
      <c r="A488" s="4" t="s">
        <v>17</v>
      </c>
      <c r="B488" s="116" t="s">
        <v>22</v>
      </c>
      <c r="C488" s="8" t="e">
        <f t="shared" si="16"/>
        <v>#DIV/0!</v>
      </c>
      <c r="D488" s="8">
        <f t="shared" si="16"/>
        <v>-1</v>
      </c>
      <c r="E488" s="8" t="e">
        <f t="shared" si="16"/>
        <v>#DIV/0!</v>
      </c>
    </row>
    <row r="489" spans="1:5" ht="15.75" thickBot="1" x14ac:dyDescent="0.3">
      <c r="A489" s="4" t="s">
        <v>18</v>
      </c>
      <c r="B489" s="116" t="s">
        <v>22</v>
      </c>
      <c r="C489" s="8" t="e">
        <f t="shared" si="16"/>
        <v>#DIV/0!</v>
      </c>
      <c r="D489" s="8" t="e">
        <f t="shared" si="16"/>
        <v>#DIV/0!</v>
      </c>
      <c r="E489" s="8" t="e">
        <f t="shared" si="16"/>
        <v>#DIV/0!</v>
      </c>
    </row>
    <row r="490" spans="1:5" ht="15.75" thickBot="1" x14ac:dyDescent="0.3">
      <c r="A490" s="176" t="s">
        <v>40</v>
      </c>
      <c r="B490" s="177"/>
      <c r="C490" s="177"/>
      <c r="D490" s="177"/>
      <c r="E490" s="178"/>
    </row>
    <row r="491" spans="1:5" x14ac:dyDescent="0.25">
      <c r="A491" s="174"/>
      <c r="B491" s="19">
        <v>2019</v>
      </c>
      <c r="C491" s="19">
        <v>2020</v>
      </c>
      <c r="D491" s="19">
        <v>2021</v>
      </c>
      <c r="E491" s="19">
        <v>2022</v>
      </c>
    </row>
    <row r="492" spans="1:5" ht="15.75" thickBot="1" x14ac:dyDescent="0.3">
      <c r="A492" s="175"/>
      <c r="B492" s="20" t="s">
        <v>5</v>
      </c>
      <c r="C492" s="20" t="s">
        <v>6</v>
      </c>
      <c r="D492" s="20" t="s">
        <v>6</v>
      </c>
      <c r="E492" s="20" t="s">
        <v>6</v>
      </c>
    </row>
    <row r="493" spans="1:5" ht="15.75" thickBot="1" x14ac:dyDescent="0.3">
      <c r="A493" s="1" t="s">
        <v>49</v>
      </c>
      <c r="B493" s="9">
        <f>B494+B495+B496+B497</f>
        <v>0</v>
      </c>
      <c r="C493" s="9">
        <f>C494+C495+C496+C497</f>
        <v>0</v>
      </c>
      <c r="D493" s="9">
        <f>D494+D495+D496+D497</f>
        <v>0</v>
      </c>
      <c r="E493" s="9">
        <f>E494+E495+E496+E497</f>
        <v>0</v>
      </c>
    </row>
    <row r="494" spans="1:5" ht="15.75" thickBot="1" x14ac:dyDescent="0.3">
      <c r="A494" s="11" t="s">
        <v>60</v>
      </c>
      <c r="B494" s="9"/>
      <c r="C494" s="9"/>
      <c r="D494" s="9"/>
      <c r="E494" s="9"/>
    </row>
    <row r="495" spans="1:5" ht="15.75" thickBot="1" x14ac:dyDescent="0.3">
      <c r="A495" s="11" t="s">
        <v>66</v>
      </c>
      <c r="B495" s="9"/>
      <c r="C495" s="9"/>
      <c r="D495" s="9"/>
      <c r="E495" s="9"/>
    </row>
    <row r="496" spans="1:5" ht="15.75" thickBot="1" x14ac:dyDescent="0.3">
      <c r="A496" s="11" t="s">
        <v>67</v>
      </c>
      <c r="B496" s="9"/>
      <c r="C496" s="9"/>
      <c r="D496" s="9"/>
      <c r="E496" s="9"/>
    </row>
    <row r="497" spans="1:5" ht="15.75" thickBot="1" x14ac:dyDescent="0.3">
      <c r="A497" s="11" t="s">
        <v>68</v>
      </c>
      <c r="B497" s="9"/>
      <c r="C497" s="9"/>
      <c r="D497" s="9"/>
      <c r="E497" s="9"/>
    </row>
    <row r="498" spans="1:5" ht="15.75" thickBot="1" x14ac:dyDescent="0.3">
      <c r="A498" s="1" t="s">
        <v>50</v>
      </c>
      <c r="B498" s="12">
        <f>B499+B500+B501+B502</f>
        <v>0</v>
      </c>
      <c r="C498" s="12">
        <f>C499+C500+C501+C502</f>
        <v>7950</v>
      </c>
      <c r="D498" s="12">
        <f>D499+D500+D501+D502</f>
        <v>0</v>
      </c>
      <c r="E498" s="12">
        <f>E499+E500+E501+E502</f>
        <v>0</v>
      </c>
    </row>
    <row r="499" spans="1:5" ht="15.75" thickBot="1" x14ac:dyDescent="0.3">
      <c r="A499" s="11" t="s">
        <v>60</v>
      </c>
      <c r="B499" s="12">
        <v>0</v>
      </c>
      <c r="C499" s="52">
        <v>0</v>
      </c>
      <c r="D499" s="12">
        <v>0</v>
      </c>
      <c r="E499" s="12">
        <v>0</v>
      </c>
    </row>
    <row r="500" spans="1:5" ht="15.75" thickBot="1" x14ac:dyDescent="0.3">
      <c r="A500" s="11" t="s">
        <v>66</v>
      </c>
      <c r="B500" s="12"/>
      <c r="C500" s="52">
        <v>5000</v>
      </c>
      <c r="D500" s="12"/>
      <c r="E500" s="12"/>
    </row>
    <row r="501" spans="1:5" ht="15.75" thickBot="1" x14ac:dyDescent="0.3">
      <c r="A501" s="11" t="s">
        <v>67</v>
      </c>
      <c r="B501" s="12"/>
      <c r="C501" s="140">
        <v>1850</v>
      </c>
      <c r="D501" s="12"/>
      <c r="E501" s="12"/>
    </row>
    <row r="502" spans="1:5" ht="15.75" thickBot="1" x14ac:dyDescent="0.3">
      <c r="A502" s="11" t="s">
        <v>68</v>
      </c>
      <c r="B502" s="124"/>
      <c r="C502" s="141">
        <v>1100</v>
      </c>
      <c r="D502" s="12"/>
      <c r="E502" s="12"/>
    </row>
    <row r="503" spans="1:5" ht="15.75" thickBot="1" x14ac:dyDescent="0.3">
      <c r="A503" s="22" t="s">
        <v>37</v>
      </c>
      <c r="B503" s="12">
        <f>B493+B498</f>
        <v>0</v>
      </c>
      <c r="C503" s="12">
        <f>C493+C498</f>
        <v>7950</v>
      </c>
      <c r="D503" s="12">
        <f>D493+D498</f>
        <v>0</v>
      </c>
      <c r="E503" s="12">
        <f>E493+E498</f>
        <v>0</v>
      </c>
    </row>
    <row r="504" spans="1:5" s="122" customFormat="1" ht="23.25" customHeight="1" thickBot="1" x14ac:dyDescent="0.3">
      <c r="A504" s="123" t="s">
        <v>29</v>
      </c>
      <c r="B504" s="299" t="s">
        <v>421</v>
      </c>
      <c r="C504" s="276"/>
      <c r="D504" s="276"/>
      <c r="E504" s="187"/>
    </row>
    <row r="505" spans="1:5" ht="27" customHeight="1" thickBot="1" x14ac:dyDescent="0.3">
      <c r="A505" s="21" t="s">
        <v>28</v>
      </c>
      <c r="B505" s="57" t="s">
        <v>422</v>
      </c>
      <c r="C505" s="58" t="s">
        <v>65</v>
      </c>
      <c r="D505" s="59" t="s">
        <v>436</v>
      </c>
      <c r="E505" s="60"/>
    </row>
    <row r="506" spans="1:5" ht="49.5" customHeight="1" thickBot="1" x14ac:dyDescent="0.3">
      <c r="A506" s="4" t="s">
        <v>9</v>
      </c>
      <c r="B506" s="168" t="s">
        <v>422</v>
      </c>
      <c r="C506" s="169"/>
      <c r="D506" s="169"/>
      <c r="E506" s="170"/>
    </row>
    <row r="507" spans="1:5" ht="15.75" thickBot="1" x14ac:dyDescent="0.3">
      <c r="A507" s="4" t="s">
        <v>14</v>
      </c>
      <c r="B507" s="171" t="s">
        <v>423</v>
      </c>
      <c r="C507" s="172"/>
      <c r="D507" s="172"/>
      <c r="E507" s="173"/>
    </row>
    <row r="508" spans="1:5" x14ac:dyDescent="0.25">
      <c r="A508" s="174"/>
      <c r="B508" s="19">
        <v>2019</v>
      </c>
      <c r="C508" s="19">
        <v>2020</v>
      </c>
      <c r="D508" s="19">
        <v>2021</v>
      </c>
      <c r="E508" s="19">
        <v>2022</v>
      </c>
    </row>
    <row r="509" spans="1:5" ht="15.75" thickBot="1" x14ac:dyDescent="0.3">
      <c r="A509" s="175"/>
      <c r="B509" s="20" t="s">
        <v>5</v>
      </c>
      <c r="C509" s="20" t="s">
        <v>6</v>
      </c>
      <c r="D509" s="20" t="s">
        <v>6</v>
      </c>
      <c r="E509" s="20" t="s">
        <v>6</v>
      </c>
    </row>
    <row r="510" spans="1:5" ht="15.75" thickBot="1" x14ac:dyDescent="0.3">
      <c r="A510" s="4" t="s">
        <v>8</v>
      </c>
      <c r="B510" s="116">
        <v>0</v>
      </c>
      <c r="C510" s="116">
        <v>1</v>
      </c>
      <c r="D510" s="116">
        <v>1</v>
      </c>
      <c r="E510" s="4"/>
    </row>
    <row r="511" spans="1:5" ht="15.75" thickBot="1" x14ac:dyDescent="0.3">
      <c r="A511" s="4" t="s">
        <v>15</v>
      </c>
      <c r="B511" s="6">
        <f>B529</f>
        <v>0</v>
      </c>
      <c r="C511" s="6">
        <f>C529</f>
        <v>59655</v>
      </c>
      <c r="D511" s="6">
        <f>D529</f>
        <v>49655</v>
      </c>
      <c r="E511" s="6">
        <f>E529</f>
        <v>0</v>
      </c>
    </row>
    <row r="512" spans="1:5" ht="15.75" thickBot="1" x14ac:dyDescent="0.3">
      <c r="A512" s="4" t="s">
        <v>23</v>
      </c>
      <c r="B512" s="6" t="e">
        <f>B511/B510</f>
        <v>#DIV/0!</v>
      </c>
      <c r="C512" s="6">
        <f>C511/C510</f>
        <v>59655</v>
      </c>
      <c r="D512" s="6">
        <f>D511/D510</f>
        <v>49655</v>
      </c>
      <c r="E512" s="6" t="e">
        <f>E511/E510</f>
        <v>#DIV/0!</v>
      </c>
    </row>
    <row r="513" spans="1:5" ht="15.75" thickBot="1" x14ac:dyDescent="0.3">
      <c r="A513" s="4" t="s">
        <v>16</v>
      </c>
      <c r="B513" s="116" t="s">
        <v>22</v>
      </c>
      <c r="C513" s="8" t="e">
        <f t="shared" ref="C513:E515" si="17">C510/B510-1</f>
        <v>#DIV/0!</v>
      </c>
      <c r="D513" s="8">
        <f t="shared" si="17"/>
        <v>0</v>
      </c>
      <c r="E513" s="8">
        <f t="shared" si="17"/>
        <v>-1</v>
      </c>
    </row>
    <row r="514" spans="1:5" ht="15.75" thickBot="1" x14ac:dyDescent="0.3">
      <c r="A514" s="4" t="s">
        <v>17</v>
      </c>
      <c r="B514" s="116" t="s">
        <v>22</v>
      </c>
      <c r="C514" s="8" t="e">
        <f t="shared" si="17"/>
        <v>#DIV/0!</v>
      </c>
      <c r="D514" s="8">
        <f t="shared" si="17"/>
        <v>-0.16763054228480434</v>
      </c>
      <c r="E514" s="8">
        <f t="shared" si="17"/>
        <v>-1</v>
      </c>
    </row>
    <row r="515" spans="1:5" ht="15.75" thickBot="1" x14ac:dyDescent="0.3">
      <c r="A515" s="4" t="s">
        <v>18</v>
      </c>
      <c r="B515" s="116" t="s">
        <v>22</v>
      </c>
      <c r="C515" s="8" t="e">
        <f t="shared" si="17"/>
        <v>#DIV/0!</v>
      </c>
      <c r="D515" s="8">
        <f t="shared" si="17"/>
        <v>-0.16763054228480434</v>
      </c>
      <c r="E515" s="8" t="e">
        <f t="shared" si="17"/>
        <v>#DIV/0!</v>
      </c>
    </row>
    <row r="516" spans="1:5" ht="15.75" thickBot="1" x14ac:dyDescent="0.3">
      <c r="A516" s="176" t="s">
        <v>40</v>
      </c>
      <c r="B516" s="177"/>
      <c r="C516" s="177"/>
      <c r="D516" s="177"/>
      <c r="E516" s="178"/>
    </row>
    <row r="517" spans="1:5" x14ac:dyDescent="0.25">
      <c r="A517" s="174"/>
      <c r="B517" s="19">
        <v>2019</v>
      </c>
      <c r="C517" s="19">
        <v>2020</v>
      </c>
      <c r="D517" s="19">
        <v>2021</v>
      </c>
      <c r="E517" s="19">
        <v>2022</v>
      </c>
    </row>
    <row r="518" spans="1:5" ht="15.75" thickBot="1" x14ac:dyDescent="0.3">
      <c r="A518" s="175"/>
      <c r="B518" s="20" t="s">
        <v>5</v>
      </c>
      <c r="C518" s="20" t="s">
        <v>6</v>
      </c>
      <c r="D518" s="20" t="s">
        <v>6</v>
      </c>
      <c r="E518" s="20" t="s">
        <v>6</v>
      </c>
    </row>
    <row r="519" spans="1:5" ht="15.75" thickBot="1" x14ac:dyDescent="0.3">
      <c r="A519" s="1" t="s">
        <v>49</v>
      </c>
      <c r="B519" s="9">
        <f>B520+B521+B522+B523</f>
        <v>0</v>
      </c>
      <c r="C519" s="9">
        <f>C520+C521+C522+C523</f>
        <v>0</v>
      </c>
      <c r="D519" s="9">
        <f>D520+D521+D522+D523</f>
        <v>0</v>
      </c>
      <c r="E519" s="9">
        <f>E520+E521+E522+E523</f>
        <v>0</v>
      </c>
    </row>
    <row r="520" spans="1:5" ht="15.75" thickBot="1" x14ac:dyDescent="0.3">
      <c r="A520" s="11" t="s">
        <v>60</v>
      </c>
      <c r="B520" s="9"/>
      <c r="C520" s="53"/>
      <c r="D520" s="9"/>
      <c r="E520" s="9"/>
    </row>
    <row r="521" spans="1:5" ht="15.75" thickBot="1" x14ac:dyDescent="0.3">
      <c r="A521" s="11" t="s">
        <v>66</v>
      </c>
      <c r="B521" s="9"/>
      <c r="C521" s="53"/>
      <c r="D521" s="9"/>
      <c r="E521" s="9"/>
    </row>
    <row r="522" spans="1:5" ht="15.75" thickBot="1" x14ac:dyDescent="0.3">
      <c r="A522" s="11" t="s">
        <v>67</v>
      </c>
      <c r="B522" s="9"/>
      <c r="C522" s="53"/>
      <c r="D522" s="9"/>
      <c r="E522" s="9"/>
    </row>
    <row r="523" spans="1:5" ht="15.75" thickBot="1" x14ac:dyDescent="0.3">
      <c r="A523" s="11" t="s">
        <v>68</v>
      </c>
      <c r="B523" s="9"/>
      <c r="C523" s="53"/>
      <c r="D523" s="9"/>
      <c r="E523" s="9"/>
    </row>
    <row r="524" spans="1:5" ht="15.75" thickBot="1" x14ac:dyDescent="0.3">
      <c r="A524" s="1" t="s">
        <v>50</v>
      </c>
      <c r="B524" s="12">
        <f>B525+B526+B527+B528</f>
        <v>0</v>
      </c>
      <c r="C524" s="52">
        <f>C525+C526+C527+C528</f>
        <v>59655</v>
      </c>
      <c r="D524" s="12">
        <f>D525+D526+D527+D528</f>
        <v>49655</v>
      </c>
      <c r="E524" s="12">
        <f>E525+E526+E527+E528</f>
        <v>0</v>
      </c>
    </row>
    <row r="525" spans="1:5" ht="15.75" thickBot="1" x14ac:dyDescent="0.3">
      <c r="A525" s="11" t="s">
        <v>60</v>
      </c>
      <c r="B525" s="12">
        <v>0</v>
      </c>
      <c r="C525" s="52">
        <v>0</v>
      </c>
      <c r="D525" s="12">
        <v>0</v>
      </c>
      <c r="E525" s="12">
        <v>0</v>
      </c>
    </row>
    <row r="526" spans="1:5" ht="15.75" thickBot="1" x14ac:dyDescent="0.3">
      <c r="A526" s="11" t="s">
        <v>66</v>
      </c>
      <c r="B526" s="12"/>
      <c r="C526" s="52">
        <v>30000</v>
      </c>
      <c r="D526" s="12"/>
      <c r="E526" s="12"/>
    </row>
    <row r="527" spans="1:5" ht="15.75" thickBot="1" x14ac:dyDescent="0.3">
      <c r="A527" s="11" t="s">
        <v>67</v>
      </c>
      <c r="B527" s="12"/>
      <c r="C527" s="140">
        <v>12709</v>
      </c>
      <c r="D527" s="12">
        <v>22709</v>
      </c>
      <c r="E527" s="12"/>
    </row>
    <row r="528" spans="1:5" ht="15.75" thickBot="1" x14ac:dyDescent="0.3">
      <c r="A528" s="11" t="s">
        <v>68</v>
      </c>
      <c r="B528" s="124"/>
      <c r="C528" s="141">
        <v>16946</v>
      </c>
      <c r="D528" s="12">
        <v>26946</v>
      </c>
      <c r="E528" s="12"/>
    </row>
    <row r="529" spans="1:9" ht="15.75" thickBot="1" x14ac:dyDescent="0.3">
      <c r="A529" s="22" t="s">
        <v>37</v>
      </c>
      <c r="B529" s="12">
        <f>B519+B524</f>
        <v>0</v>
      </c>
      <c r="C529" s="52">
        <f>C519+C524</f>
        <v>59655</v>
      </c>
      <c r="D529" s="12">
        <f>D519+D524</f>
        <v>49655</v>
      </c>
      <c r="E529" s="12">
        <f>E519+E524</f>
        <v>0</v>
      </c>
    </row>
    <row r="530" spans="1:9" ht="15.75" thickBot="1" x14ac:dyDescent="0.3">
      <c r="A530" s="27"/>
      <c r="B530" s="28"/>
      <c r="C530" s="28"/>
      <c r="D530" s="28"/>
      <c r="E530" s="28"/>
    </row>
    <row r="531" spans="1:9" ht="24.75" thickBot="1" x14ac:dyDescent="0.3">
      <c r="A531" s="14" t="s">
        <v>55</v>
      </c>
      <c r="B531" s="15">
        <f>B64+B101+B137</f>
        <v>153000</v>
      </c>
      <c r="C531" s="15">
        <f>C35+C72+C108+C511+C485+C459+C433+C408+C383+C357+C331+C305+C279+C253+C227+C201+C175+C149</f>
        <v>494130</v>
      </c>
      <c r="D531" s="15">
        <f t="shared" ref="D531:E531" si="18">D35+D72+D108+D511+D485+D459+D433+D408+D383+D357+D331+D305+D279+D253+D227+D201+D175+D149</f>
        <v>353130</v>
      </c>
      <c r="E531" s="15">
        <f t="shared" si="18"/>
        <v>306500</v>
      </c>
    </row>
    <row r="532" spans="1:9" ht="24.75" thickBot="1" x14ac:dyDescent="0.3">
      <c r="A532" s="14" t="s">
        <v>56</v>
      </c>
      <c r="B532" s="15">
        <f>+B137+B64+B219+B193+B167</f>
        <v>177400</v>
      </c>
      <c r="C532" s="15">
        <f>+C137+C64+C219+C193+C167+C529+C503+C477+C451+C426+C401+C375+C349+C323+C297+C271+C245+C101</f>
        <v>494130</v>
      </c>
      <c r="D532" s="15">
        <f t="shared" ref="D532:E532" si="19">+D137+D64+D219+D193+D167+D529+D503+D477+D451+D426+D401+D375+D349+D323+D297+D271+D245+D101</f>
        <v>353130</v>
      </c>
      <c r="E532" s="15">
        <f t="shared" si="19"/>
        <v>306500</v>
      </c>
    </row>
    <row r="533" spans="1:9" ht="15.75" thickBot="1" x14ac:dyDescent="0.3">
      <c r="A533" s="1" t="s">
        <v>0</v>
      </c>
      <c r="B533" s="23">
        <f>B534+B535</f>
        <v>47000</v>
      </c>
      <c r="C533" s="23">
        <f>C534+C535</f>
        <v>79000</v>
      </c>
      <c r="D533" s="23">
        <f>D534+D535</f>
        <v>79000</v>
      </c>
      <c r="E533" s="23">
        <f>E534+E535</f>
        <v>79000</v>
      </c>
      <c r="G533" s="10"/>
      <c r="H533" s="10"/>
      <c r="I533" s="10"/>
    </row>
    <row r="534" spans="1:9" ht="15.75" thickBot="1" x14ac:dyDescent="0.3">
      <c r="A534" s="11" t="s">
        <v>60</v>
      </c>
      <c r="B534" s="12">
        <f>B44+B117+B81</f>
        <v>47000</v>
      </c>
      <c r="C534" s="12">
        <f>C44+C117+C81</f>
        <v>79000</v>
      </c>
      <c r="D534" s="12">
        <f t="shared" ref="D534:E534" si="20">D44+D117+D81</f>
        <v>79000</v>
      </c>
      <c r="E534" s="12">
        <f t="shared" si="20"/>
        <v>79000</v>
      </c>
      <c r="H534" s="142"/>
      <c r="I534" s="142"/>
    </row>
    <row r="535" spans="1:9" ht="15.75" thickBot="1" x14ac:dyDescent="0.3">
      <c r="A535" s="11" t="s">
        <v>78</v>
      </c>
      <c r="B535" s="12">
        <f>B45+B118</f>
        <v>0</v>
      </c>
      <c r="C535" s="12">
        <f t="shared" ref="C535:E535" si="21">C45+C118</f>
        <v>0</v>
      </c>
      <c r="D535" s="12">
        <f t="shared" si="21"/>
        <v>0</v>
      </c>
      <c r="E535" s="12">
        <f t="shared" si="21"/>
        <v>0</v>
      </c>
    </row>
    <row r="536" spans="1:9" ht="15.75" thickBot="1" x14ac:dyDescent="0.3">
      <c r="A536" s="1" t="s">
        <v>32</v>
      </c>
      <c r="B536" s="23">
        <f>B537+B538</f>
        <v>9000</v>
      </c>
      <c r="C536" s="23">
        <f>C537+C538</f>
        <v>14000</v>
      </c>
      <c r="D536" s="23">
        <f>D537+D538</f>
        <v>14000</v>
      </c>
      <c r="E536" s="23">
        <f>E537+E538</f>
        <v>14000</v>
      </c>
    </row>
    <row r="537" spans="1:9" ht="15.75" thickBot="1" x14ac:dyDescent="0.3">
      <c r="A537" s="11" t="s">
        <v>60</v>
      </c>
      <c r="B537" s="9">
        <f>B47+B120+B84</f>
        <v>9000</v>
      </c>
      <c r="C537" s="9">
        <f t="shared" ref="C537:E537" si="22">C47+C120+C84</f>
        <v>14000</v>
      </c>
      <c r="D537" s="9">
        <f t="shared" si="22"/>
        <v>14000</v>
      </c>
      <c r="E537" s="9">
        <f t="shared" si="22"/>
        <v>14000</v>
      </c>
    </row>
    <row r="538" spans="1:9" ht="15.75" thickBot="1" x14ac:dyDescent="0.3">
      <c r="A538" s="11" t="s">
        <v>78</v>
      </c>
      <c r="B538" s="12">
        <f>B48+B121</f>
        <v>0</v>
      </c>
      <c r="C538" s="12">
        <f t="shared" ref="C538:E538" si="23">C48+C121</f>
        <v>0</v>
      </c>
      <c r="D538" s="12">
        <f t="shared" si="23"/>
        <v>0</v>
      </c>
      <c r="E538" s="12">
        <f t="shared" si="23"/>
        <v>0</v>
      </c>
    </row>
    <row r="539" spans="1:9" ht="15.75" thickBot="1" x14ac:dyDescent="0.3">
      <c r="A539" s="1" t="s">
        <v>1</v>
      </c>
      <c r="B539" s="23">
        <f>B540+B541</f>
        <v>97000</v>
      </c>
      <c r="C539" s="23">
        <f>C540+C541</f>
        <v>85630</v>
      </c>
      <c r="D539" s="23">
        <f>D540+D541</f>
        <v>94630</v>
      </c>
      <c r="E539" s="23">
        <f>E540+E541</f>
        <v>98000</v>
      </c>
    </row>
    <row r="540" spans="1:9" ht="15" customHeight="1" thickBot="1" x14ac:dyDescent="0.3">
      <c r="A540" s="125" t="s">
        <v>60</v>
      </c>
      <c r="B540" s="12">
        <f>B50+B123+B87</f>
        <v>97000</v>
      </c>
      <c r="C540" s="12">
        <f t="shared" ref="C540:E540" si="24">C50+C123+C87</f>
        <v>85630</v>
      </c>
      <c r="D540" s="12">
        <f t="shared" si="24"/>
        <v>94630</v>
      </c>
      <c r="E540" s="12">
        <f t="shared" si="24"/>
        <v>98000</v>
      </c>
    </row>
    <row r="541" spans="1:9" ht="15.75" thickBot="1" x14ac:dyDescent="0.3">
      <c r="A541" s="126" t="s">
        <v>78</v>
      </c>
      <c r="B541" s="12">
        <f>B51+B124</f>
        <v>0</v>
      </c>
      <c r="C541" s="12">
        <f t="shared" ref="C541:E541" si="25">C51+C124</f>
        <v>0</v>
      </c>
      <c r="D541" s="12">
        <f t="shared" si="25"/>
        <v>0</v>
      </c>
      <c r="E541" s="12">
        <f t="shared" si="25"/>
        <v>0</v>
      </c>
    </row>
    <row r="542" spans="1:9" ht="19.5" customHeight="1" thickBot="1" x14ac:dyDescent="0.3">
      <c r="A542" s="127" t="s">
        <v>2</v>
      </c>
      <c r="B542" s="23">
        <f>B543+B544</f>
        <v>0</v>
      </c>
      <c r="C542" s="23">
        <f>C543+C544</f>
        <v>0</v>
      </c>
      <c r="D542" s="23">
        <f>D543+D544</f>
        <v>0</v>
      </c>
      <c r="E542" s="23">
        <f>E543+E544</f>
        <v>0</v>
      </c>
    </row>
    <row r="543" spans="1:9" ht="15.75" thickBot="1" x14ac:dyDescent="0.3">
      <c r="A543" s="11" t="s">
        <v>60</v>
      </c>
      <c r="B543" s="9">
        <f>B53+B126</f>
        <v>0</v>
      </c>
      <c r="C543" s="9">
        <f t="shared" ref="C543:E543" si="26">C53+C126</f>
        <v>0</v>
      </c>
      <c r="D543" s="9">
        <f t="shared" si="26"/>
        <v>0</v>
      </c>
      <c r="E543" s="9">
        <f t="shared" si="26"/>
        <v>0</v>
      </c>
    </row>
    <row r="544" spans="1:9" ht="15.75" thickBot="1" x14ac:dyDescent="0.3">
      <c r="A544" s="11" t="s">
        <v>78</v>
      </c>
      <c r="B544" s="12">
        <f>B54+B127</f>
        <v>0</v>
      </c>
      <c r="C544" s="12">
        <f t="shared" ref="C544:E544" si="27">C54+C127</f>
        <v>0</v>
      </c>
      <c r="D544" s="12">
        <f t="shared" si="27"/>
        <v>0</v>
      </c>
      <c r="E544" s="12">
        <f t="shared" si="27"/>
        <v>0</v>
      </c>
    </row>
    <row r="545" spans="1:5" ht="15.75" thickBot="1" x14ac:dyDescent="0.3">
      <c r="A545" s="1" t="s">
        <v>24</v>
      </c>
      <c r="B545" s="23">
        <f>B546+B547</f>
        <v>0</v>
      </c>
      <c r="C545" s="23">
        <f>C546+C547</f>
        <v>0</v>
      </c>
      <c r="D545" s="23">
        <f>D546+D547</f>
        <v>0</v>
      </c>
      <c r="E545" s="23">
        <f>E546+E547</f>
        <v>0</v>
      </c>
    </row>
    <row r="546" spans="1:5" ht="15.75" thickBot="1" x14ac:dyDescent="0.3">
      <c r="A546" s="11" t="s">
        <v>60</v>
      </c>
      <c r="B546" s="9">
        <v>0</v>
      </c>
      <c r="C546" s="9">
        <v>0</v>
      </c>
      <c r="D546" s="9">
        <v>0</v>
      </c>
      <c r="E546" s="9">
        <v>0</v>
      </c>
    </row>
    <row r="547" spans="1:5" ht="15.75" thickBot="1" x14ac:dyDescent="0.3">
      <c r="A547" s="11" t="s">
        <v>78</v>
      </c>
      <c r="B547" s="12">
        <v>0</v>
      </c>
      <c r="C547" s="12">
        <v>0</v>
      </c>
      <c r="D547" s="12">
        <v>0</v>
      </c>
      <c r="E547" s="12">
        <v>0</v>
      </c>
    </row>
    <row r="548" spans="1:5" ht="15.75" thickBot="1" x14ac:dyDescent="0.3">
      <c r="A548" s="1" t="s">
        <v>25</v>
      </c>
      <c r="B548" s="23">
        <f>B549+B550</f>
        <v>0</v>
      </c>
      <c r="C548" s="23">
        <f>C549+C550</f>
        <v>0</v>
      </c>
      <c r="D548" s="23">
        <f>D549+D550</f>
        <v>0</v>
      </c>
      <c r="E548" s="23">
        <f>E549+E550</f>
        <v>0</v>
      </c>
    </row>
    <row r="549" spans="1:5" ht="15.75" thickBot="1" x14ac:dyDescent="0.3">
      <c r="A549" s="11" t="s">
        <v>60</v>
      </c>
      <c r="B549" s="9">
        <v>0</v>
      </c>
      <c r="C549" s="9">
        <v>0</v>
      </c>
      <c r="D549" s="9">
        <v>0</v>
      </c>
      <c r="E549" s="9">
        <v>0</v>
      </c>
    </row>
    <row r="550" spans="1:5" ht="15.75" thickBot="1" x14ac:dyDescent="0.3">
      <c r="A550" s="11" t="s">
        <v>78</v>
      </c>
      <c r="B550" s="12">
        <v>0</v>
      </c>
      <c r="C550" s="12">
        <v>0</v>
      </c>
      <c r="D550" s="12">
        <v>0</v>
      </c>
      <c r="E550" s="12">
        <v>0</v>
      </c>
    </row>
    <row r="551" spans="1:5" ht="15.75" thickBot="1" x14ac:dyDescent="0.3">
      <c r="A551" s="1" t="s">
        <v>3</v>
      </c>
      <c r="B551" s="23">
        <f>B134+B61</f>
        <v>0</v>
      </c>
      <c r="C551" s="23">
        <f>C134+C61</f>
        <v>0</v>
      </c>
      <c r="D551" s="23">
        <f>D134+D61</f>
        <v>0</v>
      </c>
      <c r="E551" s="23">
        <f>E134+E61</f>
        <v>0</v>
      </c>
    </row>
    <row r="552" spans="1:5" ht="15.75" thickBot="1" x14ac:dyDescent="0.3">
      <c r="A552" s="11" t="s">
        <v>60</v>
      </c>
      <c r="B552" s="9">
        <v>0</v>
      </c>
      <c r="C552" s="9">
        <v>0</v>
      </c>
      <c r="D552" s="9">
        <v>0</v>
      </c>
      <c r="E552" s="9">
        <v>0</v>
      </c>
    </row>
    <row r="553" spans="1:5" ht="15.75" thickBot="1" x14ac:dyDescent="0.3">
      <c r="A553" s="11" t="s">
        <v>78</v>
      </c>
      <c r="B553" s="12">
        <v>0</v>
      </c>
      <c r="C553" s="12">
        <v>0</v>
      </c>
      <c r="D553" s="12">
        <v>0</v>
      </c>
      <c r="E553" s="12">
        <v>0</v>
      </c>
    </row>
    <row r="554" spans="1:5" ht="15.75" thickBot="1" x14ac:dyDescent="0.3">
      <c r="A554" s="1" t="s">
        <v>19</v>
      </c>
      <c r="B554" s="23">
        <v>0</v>
      </c>
      <c r="C554" s="23">
        <v>0</v>
      </c>
      <c r="D554" s="23">
        <v>0</v>
      </c>
      <c r="E554" s="23">
        <v>0</v>
      </c>
    </row>
    <row r="555" spans="1:5" ht="15.75" thickBot="1" x14ac:dyDescent="0.3">
      <c r="A555" s="11" t="s">
        <v>60</v>
      </c>
      <c r="B555" s="9">
        <v>0</v>
      </c>
      <c r="C555" s="9">
        <v>0</v>
      </c>
      <c r="D555" s="9">
        <v>0</v>
      </c>
      <c r="E555" s="9">
        <v>0</v>
      </c>
    </row>
    <row r="556" spans="1:5" ht="15.75" thickBot="1" x14ac:dyDescent="0.3">
      <c r="A556" s="11" t="s">
        <v>79</v>
      </c>
      <c r="B556" s="9">
        <v>0</v>
      </c>
      <c r="C556" s="9">
        <v>0</v>
      </c>
      <c r="D556" s="9">
        <v>0</v>
      </c>
      <c r="E556" s="9">
        <v>0</v>
      </c>
    </row>
    <row r="557" spans="1:5" ht="15.75" thickBot="1" x14ac:dyDescent="0.3">
      <c r="A557" s="11" t="s">
        <v>67</v>
      </c>
      <c r="B557" s="9">
        <v>0</v>
      </c>
      <c r="C557" s="9">
        <v>0</v>
      </c>
      <c r="D557" s="9">
        <v>0</v>
      </c>
      <c r="E557" s="9">
        <v>0</v>
      </c>
    </row>
    <row r="558" spans="1:5" ht="15.75" thickBot="1" x14ac:dyDescent="0.3">
      <c r="A558" s="11" t="s">
        <v>68</v>
      </c>
      <c r="B558" s="9">
        <v>0</v>
      </c>
      <c r="C558" s="9">
        <v>0</v>
      </c>
      <c r="D558" s="9">
        <v>0</v>
      </c>
      <c r="E558" s="9">
        <v>0</v>
      </c>
    </row>
    <row r="559" spans="1:5" ht="15.75" thickBot="1" x14ac:dyDescent="0.3">
      <c r="A559" s="1" t="s">
        <v>20</v>
      </c>
      <c r="B559" s="23">
        <f>B560+B561+B562+B563</f>
        <v>231729</v>
      </c>
      <c r="C559" s="23">
        <f>C560+C561+C562+C563</f>
        <v>315500</v>
      </c>
      <c r="D559" s="133">
        <f>D560+D561+D562+D563</f>
        <v>165500</v>
      </c>
      <c r="E559" s="133">
        <f>E560+E561+E562+E563</f>
        <v>115500</v>
      </c>
    </row>
    <row r="560" spans="1:5" ht="15.75" thickBot="1" x14ac:dyDescent="0.3">
      <c r="A560" s="11" t="s">
        <v>60</v>
      </c>
      <c r="B560" s="9">
        <f>B163+B189+B215+B241+B267+B293</f>
        <v>231729</v>
      </c>
      <c r="C560" s="9">
        <f>C163+C189+C215+C241+C267+C293</f>
        <v>214495</v>
      </c>
      <c r="D560" s="9">
        <f>D163+D189+D215+D241+D267+D293</f>
        <v>115845</v>
      </c>
      <c r="E560" s="9">
        <f>E163+E189+E215+E241+E267+E293</f>
        <v>115500</v>
      </c>
    </row>
    <row r="561" spans="1:5" ht="15.75" thickBot="1" x14ac:dyDescent="0.3">
      <c r="A561" s="11" t="s">
        <v>79</v>
      </c>
      <c r="B561" s="9">
        <v>0</v>
      </c>
      <c r="C561" s="9">
        <f>C320+C346+C372+C398+C423+C448+C474+C500+C526</f>
        <v>50000</v>
      </c>
      <c r="D561" s="9">
        <f>D164+D190+D216</f>
        <v>0</v>
      </c>
      <c r="E561" s="9">
        <f>E164+E190+E216</f>
        <v>0</v>
      </c>
    </row>
    <row r="562" spans="1:5" ht="15.75" thickBot="1" x14ac:dyDescent="0.3">
      <c r="A562" s="11" t="s">
        <v>67</v>
      </c>
      <c r="B562" s="9">
        <v>0</v>
      </c>
      <c r="C562" s="9">
        <f>C321+C347+C373+C399+C424+C449+C475+C501+C527</f>
        <v>26059</v>
      </c>
      <c r="D562" s="9">
        <f>D165+D191+D217+D527+D501+D475+D449+D399+D373+D347+D321+D295+D269</f>
        <v>22709</v>
      </c>
      <c r="E562" s="9">
        <f>E165+E191+E217+E527+E501+E475+E449+E399+E373+E347+E321+E295+E269</f>
        <v>0</v>
      </c>
    </row>
    <row r="563" spans="1:5" ht="15.75" thickBot="1" x14ac:dyDescent="0.3">
      <c r="A563" s="11" t="s">
        <v>68</v>
      </c>
      <c r="B563" s="9">
        <v>0</v>
      </c>
      <c r="C563" s="9">
        <f>C322+C348+C374+C400+C425+C450+C476+C502+C528</f>
        <v>24946</v>
      </c>
      <c r="D563" s="9">
        <f>D166+D192+D218+D528+D502+D476+D450+D400+D374+D348+D322</f>
        <v>26946</v>
      </c>
      <c r="E563" s="9">
        <f>E166+E192+E218+E528+E502+E476+E450+E400+E374+E348+E322</f>
        <v>0</v>
      </c>
    </row>
    <row r="564" spans="1:5" ht="15.75" thickBot="1" x14ac:dyDescent="0.3">
      <c r="A564" s="25" t="s">
        <v>36</v>
      </c>
      <c r="B564" s="26"/>
      <c r="C564" s="26">
        <f>IF(C532-C531=0,0,)</f>
        <v>0</v>
      </c>
      <c r="D564" s="26"/>
      <c r="E564" s="26"/>
    </row>
    <row r="565" spans="1:5" ht="15.75" thickBot="1" x14ac:dyDescent="0.3">
      <c r="A565" s="29"/>
      <c r="B565" s="30"/>
      <c r="C565" s="30"/>
      <c r="D565" s="30"/>
      <c r="E565" s="30"/>
    </row>
    <row r="566" spans="1:5" x14ac:dyDescent="0.25">
      <c r="A566" s="154" t="s">
        <v>45</v>
      </c>
      <c r="B566" s="128"/>
      <c r="C566" s="154" t="s">
        <v>45</v>
      </c>
      <c r="D566" s="35" t="s">
        <v>42</v>
      </c>
      <c r="E566" s="36"/>
    </row>
    <row r="567" spans="1:5" x14ac:dyDescent="0.25">
      <c r="A567" s="155"/>
      <c r="B567" s="129"/>
      <c r="C567" s="155"/>
      <c r="D567" s="31" t="s">
        <v>43</v>
      </c>
      <c r="E567" s="37"/>
    </row>
    <row r="568" spans="1:5" ht="15.75" thickBot="1" x14ac:dyDescent="0.3">
      <c r="A568" s="156"/>
      <c r="B568" s="130"/>
      <c r="C568" s="156"/>
      <c r="D568" s="38" t="s">
        <v>44</v>
      </c>
      <c r="E568" s="39"/>
    </row>
    <row r="569" spans="1:5" ht="15.75" thickBot="1" x14ac:dyDescent="0.3">
      <c r="A569" s="34"/>
      <c r="B569" s="32"/>
      <c r="C569" s="33"/>
      <c r="D569" s="34"/>
      <c r="E569" s="34"/>
    </row>
    <row r="570" spans="1:5" ht="15.75" thickBot="1" x14ac:dyDescent="0.3">
      <c r="A570" s="157" t="s">
        <v>41</v>
      </c>
      <c r="B570" s="158"/>
      <c r="C570" s="158"/>
      <c r="D570" s="158"/>
      <c r="E570" s="159"/>
    </row>
  </sheetData>
  <mergeCells count="129">
    <mergeCell ref="A3:E3"/>
    <mergeCell ref="A2:E2"/>
    <mergeCell ref="A566:A568"/>
    <mergeCell ref="C566:C568"/>
    <mergeCell ref="A570:E570"/>
    <mergeCell ref="B506:E506"/>
    <mergeCell ref="B507:E507"/>
    <mergeCell ref="A508:A509"/>
    <mergeCell ref="A516:E516"/>
    <mergeCell ref="A517:A518"/>
    <mergeCell ref="B481:E481"/>
    <mergeCell ref="A482:A483"/>
    <mergeCell ref="A490:E490"/>
    <mergeCell ref="A491:A492"/>
    <mergeCell ref="B504:E504"/>
    <mergeCell ref="A456:A457"/>
    <mergeCell ref="A464:E464"/>
    <mergeCell ref="A465:A466"/>
    <mergeCell ref="B478:E478"/>
    <mergeCell ref="B480:E480"/>
    <mergeCell ref="A438:E438"/>
    <mergeCell ref="A439:A440"/>
    <mergeCell ref="B452:E452"/>
    <mergeCell ref="B454:E454"/>
    <mergeCell ref="B455:E455"/>
    <mergeCell ref="A389:A390"/>
    <mergeCell ref="B428:E428"/>
    <mergeCell ref="B429:E429"/>
    <mergeCell ref="A430:A431"/>
    <mergeCell ref="B403:E403"/>
    <mergeCell ref="B404:E404"/>
    <mergeCell ref="A405:A406"/>
    <mergeCell ref="A413:E413"/>
    <mergeCell ref="A414:A415"/>
    <mergeCell ref="B378:E378"/>
    <mergeCell ref="B379:E379"/>
    <mergeCell ref="A380:A381"/>
    <mergeCell ref="A388:E388"/>
    <mergeCell ref="B352:E352"/>
    <mergeCell ref="B353:E353"/>
    <mergeCell ref="A354:A355"/>
    <mergeCell ref="A362:E362"/>
    <mergeCell ref="A363:A364"/>
    <mergeCell ref="B327:E327"/>
    <mergeCell ref="A328:A329"/>
    <mergeCell ref="A336:E336"/>
    <mergeCell ref="A337:A338"/>
    <mergeCell ref="B350:E350"/>
    <mergeCell ref="A311:A312"/>
    <mergeCell ref="B324:E324"/>
    <mergeCell ref="B326:E326"/>
    <mergeCell ref="B376:E376"/>
    <mergeCell ref="A302:A303"/>
    <mergeCell ref="A310:E310"/>
    <mergeCell ref="A276:A277"/>
    <mergeCell ref="A284:E284"/>
    <mergeCell ref="A285:A286"/>
    <mergeCell ref="B298:E298"/>
    <mergeCell ref="B301:E301"/>
    <mergeCell ref="B249:E249"/>
    <mergeCell ref="A250:A251"/>
    <mergeCell ref="A258:E258"/>
    <mergeCell ref="A259:A260"/>
    <mergeCell ref="B272:E272"/>
    <mergeCell ref="B274:E274"/>
    <mergeCell ref="B275:E275"/>
    <mergeCell ref="B300:E300"/>
    <mergeCell ref="G142:I144"/>
    <mergeCell ref="B143:E143"/>
    <mergeCell ref="B144:E144"/>
    <mergeCell ref="B145:E145"/>
    <mergeCell ref="A146:A147"/>
    <mergeCell ref="A180:E180"/>
    <mergeCell ref="A181:A182"/>
    <mergeCell ref="B194:E194"/>
    <mergeCell ref="B196:E196"/>
    <mergeCell ref="A41:A42"/>
    <mergeCell ref="B66:E66"/>
    <mergeCell ref="B67:E67"/>
    <mergeCell ref="B68:E68"/>
    <mergeCell ref="A69:A70"/>
    <mergeCell ref="A139:E139"/>
    <mergeCell ref="A113:E113"/>
    <mergeCell ref="A114:A115"/>
    <mergeCell ref="B248:E248"/>
    <mergeCell ref="B220:E220"/>
    <mergeCell ref="B222:E222"/>
    <mergeCell ref="B223:E223"/>
    <mergeCell ref="A224:A225"/>
    <mergeCell ref="A232:E232"/>
    <mergeCell ref="A233:A234"/>
    <mergeCell ref="B246:E246"/>
    <mergeCell ref="A198:A199"/>
    <mergeCell ref="A206:E206"/>
    <mergeCell ref="A207:A208"/>
    <mergeCell ref="B141:E141"/>
    <mergeCell ref="D142:E142"/>
    <mergeCell ref="A154:E154"/>
    <mergeCell ref="A155:A156"/>
    <mergeCell ref="A77:E77"/>
    <mergeCell ref="A78:A79"/>
    <mergeCell ref="B102:E102"/>
    <mergeCell ref="A140:E140"/>
    <mergeCell ref="B197:E197"/>
    <mergeCell ref="B168:E168"/>
    <mergeCell ref="D169:E169"/>
    <mergeCell ref="B170:E170"/>
    <mergeCell ref="B171:E171"/>
    <mergeCell ref="A172:A173"/>
    <mergeCell ref="B103:E103"/>
    <mergeCell ref="B104:E104"/>
    <mergeCell ref="A105:A106"/>
    <mergeCell ref="B31:E31"/>
    <mergeCell ref="A32:A33"/>
    <mergeCell ref="A40:E40"/>
    <mergeCell ref="A4:E4"/>
    <mergeCell ref="B6:E6"/>
    <mergeCell ref="B7:E7"/>
    <mergeCell ref="B8:E8"/>
    <mergeCell ref="A9:E9"/>
    <mergeCell ref="A28:E28"/>
    <mergeCell ref="B29:E29"/>
    <mergeCell ref="A10:E12"/>
    <mergeCell ref="B13:E13"/>
    <mergeCell ref="A14:A15"/>
    <mergeCell ref="B21:E21"/>
    <mergeCell ref="A22:E22"/>
    <mergeCell ref="A27:E27"/>
    <mergeCell ref="B30:E30"/>
  </mergeCells>
  <conditionalFormatting sqref="C321">
    <cfRule type="cellIs" dxfId="8" priority="13" operator="lessThan">
      <formula>0</formula>
    </cfRule>
  </conditionalFormatting>
  <conditionalFormatting sqref="C449">
    <cfRule type="cellIs" dxfId="7" priority="12" operator="lessThan">
      <formula>0</formula>
    </cfRule>
  </conditionalFormatting>
  <conditionalFormatting sqref="C347">
    <cfRule type="cellIs" dxfId="6" priority="8" operator="lessThan">
      <formula>0</formula>
    </cfRule>
  </conditionalFormatting>
  <conditionalFormatting sqref="C373">
    <cfRule type="cellIs" dxfId="5" priority="7" operator="lessThan">
      <formula>0</formula>
    </cfRule>
  </conditionalFormatting>
  <conditionalFormatting sqref="C527">
    <cfRule type="cellIs" dxfId="4" priority="2" operator="lessThan">
      <formula>0</formula>
    </cfRule>
  </conditionalFormatting>
  <conditionalFormatting sqref="C399">
    <cfRule type="cellIs" dxfId="3" priority="5" operator="lessThan">
      <formula>0</formula>
    </cfRule>
  </conditionalFormatting>
  <conditionalFormatting sqref="C475">
    <cfRule type="cellIs" dxfId="2" priority="4" operator="lessThan">
      <formula>0</formula>
    </cfRule>
  </conditionalFormatting>
  <conditionalFormatting sqref="C501">
    <cfRule type="cellIs" dxfId="1" priority="3" operator="lessThan">
      <formula>0</formula>
    </cfRule>
  </conditionalFormatting>
  <conditionalFormatting sqref="C424">
    <cfRule type="cellIs" dxfId="0" priority="1" operator="lessThan">
      <formula>0</formula>
    </cfRule>
  </conditionalFormatting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Formati 2 Planifikim Menaxhim</vt:lpstr>
      <vt:lpstr>Formati 2 Mbrojtja e Mjedisit</vt:lpstr>
      <vt:lpstr>Formati 2 Adm i Pyjeve</vt:lpstr>
      <vt:lpstr>Formati 2 Zhv. i Turizmit</vt:lpstr>
      <vt:lpstr>'Formati 2 Adm i Pyjeve'!Print_Area</vt:lpstr>
      <vt:lpstr>'Formati 2 Mbrojtja e Mjedisit'!Print_Area</vt:lpstr>
      <vt:lpstr>'Formati 2 Planifikim Menaxhim'!Print_Area</vt:lpstr>
      <vt:lpstr>'Formati 2 Zhv. i Turizmit'!Print_Area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2019-04-25T06:00:07Z</cp:lastPrinted>
  <dcterms:created xsi:type="dcterms:W3CDTF">2018-03-05T12:29:59Z</dcterms:created>
  <dcterms:modified xsi:type="dcterms:W3CDTF">2020-02-21T10:18:58Z</dcterms:modified>
</cp:coreProperties>
</file>