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valion.cenalia.GOV\Desktop\PBA\PBA 2021-2023\PBA 2021-2023 Faza II\Dokumenti i PBA\Aneks 1 Excel PBA 2020-2022\"/>
    </mc:Choice>
  </mc:AlternateContent>
  <bookViews>
    <workbookView xWindow="0" yWindow="0" windowWidth="15480" windowHeight="11640" tabRatio="890" activeTab="3"/>
  </bookViews>
  <sheets>
    <sheet name="Misioni" sheetId="48" r:id="rId1"/>
    <sheet name="01110" sheetId="17" r:id="rId2"/>
    <sheet name="08220" sheetId="39" r:id="rId3"/>
    <sheet name="08230" sheetId="47" r:id="rId4"/>
  </sheets>
  <calcPr calcId="152511"/>
</workbook>
</file>

<file path=xl/calcChain.xml><?xml version="1.0" encoding="utf-8"?>
<calcChain xmlns="http://schemas.openxmlformats.org/spreadsheetml/2006/main">
  <c r="B710" i="47" l="1"/>
  <c r="C710" i="47"/>
  <c r="D710" i="47"/>
  <c r="E710" i="47"/>
  <c r="B711" i="47"/>
  <c r="C711" i="47"/>
  <c r="D711" i="47"/>
  <c r="E711" i="47"/>
  <c r="B712" i="47"/>
  <c r="C712" i="47"/>
  <c r="D712" i="47"/>
  <c r="E712" i="47"/>
  <c r="B714" i="47"/>
  <c r="B713" i="47" s="1"/>
  <c r="C714" i="47"/>
  <c r="D714" i="47"/>
  <c r="E714" i="47"/>
  <c r="B715" i="47"/>
  <c r="C715" i="47"/>
  <c r="D715" i="47"/>
  <c r="E715" i="47"/>
  <c r="B716" i="47"/>
  <c r="C716" i="47"/>
  <c r="D716" i="47"/>
  <c r="E716" i="47"/>
  <c r="B717" i="47"/>
  <c r="C717" i="47"/>
  <c r="D717" i="47"/>
  <c r="E717" i="47"/>
  <c r="C709" i="47"/>
  <c r="D709" i="47"/>
  <c r="E709" i="47"/>
  <c r="B709" i="47"/>
  <c r="B708" i="47" s="1"/>
  <c r="C685" i="47"/>
  <c r="D685" i="47"/>
  <c r="E685" i="47"/>
  <c r="B685" i="47"/>
  <c r="E713" i="47" l="1"/>
  <c r="D713" i="47"/>
  <c r="C713" i="47"/>
  <c r="E1174" i="39"/>
  <c r="D1174" i="39"/>
  <c r="C1174" i="39"/>
  <c r="B1174" i="39"/>
  <c r="E1173" i="39"/>
  <c r="D1173" i="39"/>
  <c r="C1173" i="39"/>
  <c r="B1173" i="39"/>
  <c r="E1172" i="39"/>
  <c r="D1172" i="39"/>
  <c r="C1172" i="39"/>
  <c r="B1172" i="39"/>
  <c r="E1171" i="39"/>
  <c r="E1170" i="39" s="1"/>
  <c r="D1171" i="39"/>
  <c r="C1171" i="39"/>
  <c r="B1171" i="39"/>
  <c r="B1170" i="39" s="1"/>
  <c r="D1170" i="39"/>
  <c r="C1170" i="39"/>
  <c r="E1169" i="39"/>
  <c r="D1169" i="39"/>
  <c r="C1169" i="39"/>
  <c r="B1169" i="39"/>
  <c r="E1168" i="39"/>
  <c r="D1168" i="39"/>
  <c r="C1168" i="39"/>
  <c r="B1168" i="39"/>
  <c r="E1167" i="39"/>
  <c r="D1167" i="39"/>
  <c r="C1167" i="39"/>
  <c r="B1167" i="39"/>
  <c r="E1166" i="39"/>
  <c r="E1165" i="39" s="1"/>
  <c r="D1166" i="39"/>
  <c r="D1165" i="39" s="1"/>
  <c r="C1166" i="39"/>
  <c r="B1166" i="39"/>
  <c r="C1165" i="39"/>
  <c r="B1165" i="39"/>
  <c r="E1164" i="39"/>
  <c r="D1164" i="39"/>
  <c r="C1164" i="39"/>
  <c r="B1164" i="39"/>
  <c r="E1163" i="39"/>
  <c r="D1163" i="39"/>
  <c r="C1163" i="39"/>
  <c r="C1162" i="39" s="1"/>
  <c r="B1163" i="39"/>
  <c r="E1162" i="39"/>
  <c r="D1162" i="39"/>
  <c r="B1162" i="39"/>
  <c r="E1161" i="39"/>
  <c r="D1161" i="39"/>
  <c r="C1161" i="39"/>
  <c r="B1161" i="39"/>
  <c r="E1160" i="39"/>
  <c r="E1159" i="39" s="1"/>
  <c r="D1160" i="39"/>
  <c r="D1159" i="39" s="1"/>
  <c r="C1160" i="39"/>
  <c r="C1159" i="39" s="1"/>
  <c r="B1160" i="39"/>
  <c r="B1159" i="39"/>
  <c r="E1158" i="39"/>
  <c r="D1158" i="39"/>
  <c r="C1158" i="39"/>
  <c r="B1158" i="39"/>
  <c r="E1157" i="39"/>
  <c r="E1156" i="39" s="1"/>
  <c r="D1157" i="39"/>
  <c r="C1157" i="39"/>
  <c r="C1156" i="39" s="1"/>
  <c r="B1157" i="39"/>
  <c r="D1156" i="39"/>
  <c r="B1156" i="39"/>
  <c r="E1155" i="39"/>
  <c r="D1155" i="39"/>
  <c r="C1155" i="39"/>
  <c r="B1155" i="39"/>
  <c r="E1154" i="39"/>
  <c r="D1154" i="39"/>
  <c r="C1154" i="39"/>
  <c r="C1153" i="39" s="1"/>
  <c r="B1154" i="39"/>
  <c r="B1153" i="39" s="1"/>
  <c r="E1153" i="39"/>
  <c r="D1153" i="39"/>
  <c r="E1152" i="39"/>
  <c r="D1152" i="39"/>
  <c r="C1152" i="39"/>
  <c r="B1152" i="39"/>
  <c r="E1151" i="39"/>
  <c r="D1151" i="39"/>
  <c r="C1151" i="39"/>
  <c r="B1151" i="39"/>
  <c r="B1150" i="39" s="1"/>
  <c r="E1150" i="39"/>
  <c r="D1150" i="39"/>
  <c r="C1150" i="39"/>
  <c r="E1149" i="39"/>
  <c r="D1149" i="39"/>
  <c r="C1149" i="39"/>
  <c r="B1149" i="39"/>
  <c r="E1148" i="39"/>
  <c r="E1147" i="39" s="1"/>
  <c r="D1148" i="39"/>
  <c r="C1148" i="39"/>
  <c r="B1148" i="39"/>
  <c r="B1147" i="39" s="1"/>
  <c r="D1147" i="39"/>
  <c r="C1147" i="39"/>
  <c r="E1146" i="39"/>
  <c r="D1146" i="39"/>
  <c r="C1146" i="39"/>
  <c r="B1146" i="39"/>
  <c r="E1145" i="39"/>
  <c r="E1144" i="39" s="1"/>
  <c r="D1145" i="39"/>
  <c r="C1145" i="39"/>
  <c r="C1144" i="39" s="1"/>
  <c r="B1145" i="39"/>
  <c r="D1144" i="39"/>
  <c r="B1144" i="39"/>
  <c r="E1136" i="39"/>
  <c r="D1136" i="39"/>
  <c r="C1136" i="39"/>
  <c r="B1136" i="39"/>
  <c r="E1131" i="39"/>
  <c r="E1141" i="39" s="1"/>
  <c r="D1131" i="39"/>
  <c r="D1141" i="39" s="1"/>
  <c r="D1123" i="39" s="1"/>
  <c r="D1124" i="39" s="1"/>
  <c r="C1131" i="39"/>
  <c r="C1141" i="39" s="1"/>
  <c r="B1131" i="39"/>
  <c r="B1141" i="39" s="1"/>
  <c r="C1124" i="39"/>
  <c r="B1124" i="39"/>
  <c r="E1123" i="39"/>
  <c r="E1124" i="39" s="1"/>
  <c r="E1111" i="39"/>
  <c r="D1111" i="39"/>
  <c r="C1111" i="39"/>
  <c r="B1111" i="39"/>
  <c r="E1106" i="39"/>
  <c r="E1116" i="39" s="1"/>
  <c r="E1098" i="39" s="1"/>
  <c r="E1099" i="39" s="1"/>
  <c r="D1106" i="39"/>
  <c r="D1116" i="39" s="1"/>
  <c r="D1098" i="39" s="1"/>
  <c r="D1099" i="39" s="1"/>
  <c r="C1106" i="39"/>
  <c r="C1116" i="39" s="1"/>
  <c r="B1106" i="39"/>
  <c r="B1116" i="39" s="1"/>
  <c r="C1099" i="39"/>
  <c r="B1099" i="39"/>
  <c r="E1084" i="39"/>
  <c r="E1087" i="39" s="1"/>
  <c r="E1088" i="39" s="1"/>
  <c r="D1084" i="39"/>
  <c r="C1084" i="39"/>
  <c r="B1084" i="39"/>
  <c r="E1081" i="39"/>
  <c r="D1081" i="39"/>
  <c r="C1081" i="39"/>
  <c r="B1081" i="39"/>
  <c r="E1078" i="39"/>
  <c r="D1078" i="39"/>
  <c r="C1078" i="39"/>
  <c r="B1078" i="39"/>
  <c r="E1075" i="39"/>
  <c r="D1075" i="39"/>
  <c r="C1075" i="39"/>
  <c r="B1075" i="39"/>
  <c r="E1072" i="39"/>
  <c r="D1072" i="39"/>
  <c r="C1072" i="39"/>
  <c r="B1072" i="39"/>
  <c r="E1069" i="39"/>
  <c r="D1069" i="39"/>
  <c r="C1069" i="39"/>
  <c r="B1069" i="39"/>
  <c r="E1066" i="39"/>
  <c r="E1058" i="39" s="1"/>
  <c r="E1059" i="39" s="1"/>
  <c r="D1066" i="39"/>
  <c r="D1058" i="39" s="1"/>
  <c r="C1066" i="39"/>
  <c r="B1066" i="39"/>
  <c r="B1058" i="39" s="1"/>
  <c r="B1059" i="39" s="1"/>
  <c r="E1060" i="39"/>
  <c r="D1060" i="39"/>
  <c r="C1060" i="39"/>
  <c r="C1058" i="39"/>
  <c r="C1059" i="39" s="1"/>
  <c r="C1062" i="39" s="1"/>
  <c r="E1039" i="39"/>
  <c r="D1039" i="39"/>
  <c r="C1039" i="39"/>
  <c r="B1039" i="39"/>
  <c r="E1034" i="39"/>
  <c r="E1044" i="39" s="1"/>
  <c r="E1026" i="39" s="1"/>
  <c r="E1027" i="39" s="1"/>
  <c r="D1034" i="39"/>
  <c r="D1044" i="39" s="1"/>
  <c r="D1026" i="39" s="1"/>
  <c r="C1034" i="39"/>
  <c r="C1044" i="39" s="1"/>
  <c r="C1026" i="39" s="1"/>
  <c r="B1034" i="39"/>
  <c r="B1044" i="39" s="1"/>
  <c r="B1026" i="39" s="1"/>
  <c r="B1027" i="39" s="1"/>
  <c r="E1029" i="39"/>
  <c r="E1028" i="39"/>
  <c r="D1028" i="39"/>
  <c r="C1028" i="39"/>
  <c r="D1027" i="39"/>
  <c r="E1014" i="39"/>
  <c r="D1014" i="39"/>
  <c r="C1014" i="39"/>
  <c r="B1014" i="39"/>
  <c r="E1009" i="39"/>
  <c r="E1019" i="39" s="1"/>
  <c r="E1001" i="39" s="1"/>
  <c r="E1002" i="39" s="1"/>
  <c r="D1009" i="39"/>
  <c r="D1019" i="39" s="1"/>
  <c r="D1001" i="39" s="1"/>
  <c r="C1009" i="39"/>
  <c r="C1019" i="39" s="1"/>
  <c r="C1001" i="39" s="1"/>
  <c r="C1002" i="39" s="1"/>
  <c r="C1005" i="39" s="1"/>
  <c r="B1009" i="39"/>
  <c r="B1019" i="39" s="1"/>
  <c r="B1001" i="39" s="1"/>
  <c r="B1002" i="39" s="1"/>
  <c r="E1003" i="39"/>
  <c r="D1003" i="39"/>
  <c r="C1003" i="39"/>
  <c r="E989" i="39"/>
  <c r="D989" i="39"/>
  <c r="C989" i="39"/>
  <c r="B989" i="39"/>
  <c r="E984" i="39"/>
  <c r="E994" i="39" s="1"/>
  <c r="E976" i="39" s="1"/>
  <c r="D984" i="39"/>
  <c r="D994" i="39" s="1"/>
  <c r="D976" i="39" s="1"/>
  <c r="D977" i="39" s="1"/>
  <c r="C984" i="39"/>
  <c r="C994" i="39" s="1"/>
  <c r="C976" i="39" s="1"/>
  <c r="B984" i="39"/>
  <c r="B994" i="39" s="1"/>
  <c r="E978" i="39"/>
  <c r="D978" i="39"/>
  <c r="C978" i="39"/>
  <c r="B976" i="39"/>
  <c r="B977" i="39" s="1"/>
  <c r="E964" i="39"/>
  <c r="D964" i="39"/>
  <c r="C964" i="39"/>
  <c r="B964" i="39"/>
  <c r="E959" i="39"/>
  <c r="E969" i="39" s="1"/>
  <c r="E951" i="39" s="1"/>
  <c r="E952" i="39" s="1"/>
  <c r="D959" i="39"/>
  <c r="D969" i="39" s="1"/>
  <c r="D951" i="39" s="1"/>
  <c r="C959" i="39"/>
  <c r="C969" i="39" s="1"/>
  <c r="C951" i="39" s="1"/>
  <c r="C952" i="39" s="1"/>
  <c r="C955" i="39" s="1"/>
  <c r="B959" i="39"/>
  <c r="B969" i="39" s="1"/>
  <c r="E953" i="39"/>
  <c r="D953" i="39"/>
  <c r="C953" i="39"/>
  <c r="E939" i="39"/>
  <c r="D939" i="39"/>
  <c r="C939" i="39"/>
  <c r="B939" i="39"/>
  <c r="E934" i="39"/>
  <c r="E944" i="39" s="1"/>
  <c r="E926" i="39" s="1"/>
  <c r="E927" i="39" s="1"/>
  <c r="D934" i="39"/>
  <c r="D944" i="39" s="1"/>
  <c r="D926" i="39" s="1"/>
  <c r="D927" i="39" s="1"/>
  <c r="C934" i="39"/>
  <c r="C944" i="39" s="1"/>
  <c r="C926" i="39" s="1"/>
  <c r="C927" i="39" s="1"/>
  <c r="B934" i="39"/>
  <c r="B944" i="39" s="1"/>
  <c r="B926" i="39" s="1"/>
  <c r="B927" i="39" s="1"/>
  <c r="E928" i="39"/>
  <c r="D928" i="39"/>
  <c r="C928" i="39"/>
  <c r="E914" i="39"/>
  <c r="D914" i="39"/>
  <c r="C914" i="39"/>
  <c r="B914" i="39"/>
  <c r="E909" i="39"/>
  <c r="E919" i="39" s="1"/>
  <c r="E901" i="39" s="1"/>
  <c r="E902" i="39" s="1"/>
  <c r="D909" i="39"/>
  <c r="D919" i="39" s="1"/>
  <c r="D901" i="39" s="1"/>
  <c r="C909" i="39"/>
  <c r="C919" i="39" s="1"/>
  <c r="C901" i="39" s="1"/>
  <c r="C902" i="39" s="1"/>
  <c r="C905" i="39" s="1"/>
  <c r="B909" i="39"/>
  <c r="B919" i="39" s="1"/>
  <c r="B901" i="39" s="1"/>
  <c r="B902" i="39" s="1"/>
  <c r="E903" i="39"/>
  <c r="D903" i="39"/>
  <c r="C903" i="39"/>
  <c r="E888" i="39"/>
  <c r="D888" i="39"/>
  <c r="C888" i="39"/>
  <c r="B888" i="39"/>
  <c r="E883" i="39"/>
  <c r="E893" i="39" s="1"/>
  <c r="E875" i="39" s="1"/>
  <c r="E876" i="39" s="1"/>
  <c r="D883" i="39"/>
  <c r="D893" i="39" s="1"/>
  <c r="D875" i="39" s="1"/>
  <c r="D876" i="39" s="1"/>
  <c r="C883" i="39"/>
  <c r="C893" i="39" s="1"/>
  <c r="C875" i="39" s="1"/>
  <c r="B883" i="39"/>
  <c r="B893" i="39" s="1"/>
  <c r="B875" i="39" s="1"/>
  <c r="B876" i="39" s="1"/>
  <c r="E877" i="39"/>
  <c r="D877" i="39"/>
  <c r="C877" i="39"/>
  <c r="D868" i="39"/>
  <c r="D850" i="39" s="1"/>
  <c r="D851" i="39" s="1"/>
  <c r="E863" i="39"/>
  <c r="D863" i="39"/>
  <c r="C863" i="39"/>
  <c r="B863" i="39"/>
  <c r="E858" i="39"/>
  <c r="E868" i="39" s="1"/>
  <c r="E850" i="39" s="1"/>
  <c r="D858" i="39"/>
  <c r="C858" i="39"/>
  <c r="C868" i="39" s="1"/>
  <c r="C850" i="39" s="1"/>
  <c r="C851" i="39" s="1"/>
  <c r="B858" i="39"/>
  <c r="B868" i="39" s="1"/>
  <c r="B850" i="39" s="1"/>
  <c r="B851" i="39" s="1"/>
  <c r="E852" i="39"/>
  <c r="D852" i="39"/>
  <c r="C852" i="39"/>
  <c r="E838" i="39"/>
  <c r="D838" i="39"/>
  <c r="C838" i="39"/>
  <c r="B838" i="39"/>
  <c r="E833" i="39"/>
  <c r="E843" i="39" s="1"/>
  <c r="E825" i="39" s="1"/>
  <c r="D833" i="39"/>
  <c r="D843" i="39" s="1"/>
  <c r="D825" i="39" s="1"/>
  <c r="D826" i="39" s="1"/>
  <c r="C833" i="39"/>
  <c r="C843" i="39" s="1"/>
  <c r="C825" i="39" s="1"/>
  <c r="B833" i="39"/>
  <c r="B843" i="39" s="1"/>
  <c r="B825" i="39" s="1"/>
  <c r="B826" i="39" s="1"/>
  <c r="E827" i="39"/>
  <c r="D827" i="39"/>
  <c r="C827" i="39"/>
  <c r="E813" i="39"/>
  <c r="D813" i="39"/>
  <c r="C813" i="39"/>
  <c r="B813" i="39"/>
  <c r="E808" i="39"/>
  <c r="E818" i="39" s="1"/>
  <c r="E800" i="39" s="1"/>
  <c r="E801" i="39" s="1"/>
  <c r="D808" i="39"/>
  <c r="D818" i="39" s="1"/>
  <c r="D800" i="39" s="1"/>
  <c r="C808" i="39"/>
  <c r="C818" i="39" s="1"/>
  <c r="C800" i="39" s="1"/>
  <c r="C803" i="39" s="1"/>
  <c r="B808" i="39"/>
  <c r="B818" i="39" s="1"/>
  <c r="B800" i="39" s="1"/>
  <c r="B801" i="39" s="1"/>
  <c r="E802" i="39"/>
  <c r="D802" i="39"/>
  <c r="C802" i="39"/>
  <c r="E788" i="39"/>
  <c r="D788" i="39"/>
  <c r="C788" i="39"/>
  <c r="B788" i="39"/>
  <c r="E783" i="39"/>
  <c r="E793" i="39" s="1"/>
  <c r="E775" i="39" s="1"/>
  <c r="E776" i="39" s="1"/>
  <c r="D783" i="39"/>
  <c r="D793" i="39" s="1"/>
  <c r="D775" i="39" s="1"/>
  <c r="C783" i="39"/>
  <c r="C793" i="39" s="1"/>
  <c r="C775" i="39" s="1"/>
  <c r="B783" i="39"/>
  <c r="B793" i="39" s="1"/>
  <c r="B775" i="39" s="1"/>
  <c r="B776" i="39" s="1"/>
  <c r="E777" i="39"/>
  <c r="D777" i="39"/>
  <c r="C777" i="39"/>
  <c r="E767" i="39"/>
  <c r="E749" i="39" s="1"/>
  <c r="E750" i="39" s="1"/>
  <c r="E753" i="39" s="1"/>
  <c r="D767" i="39"/>
  <c r="D749" i="39" s="1"/>
  <c r="D750" i="39" s="1"/>
  <c r="E762" i="39"/>
  <c r="D762" i="39"/>
  <c r="C762" i="39"/>
  <c r="B762" i="39"/>
  <c r="E757" i="39"/>
  <c r="D757" i="39"/>
  <c r="C757" i="39"/>
  <c r="C767" i="39" s="1"/>
  <c r="C749" i="39" s="1"/>
  <c r="C750" i="39" s="1"/>
  <c r="B757" i="39"/>
  <c r="B767" i="39" s="1"/>
  <c r="B749" i="39" s="1"/>
  <c r="B750" i="39" s="1"/>
  <c r="E751" i="39"/>
  <c r="D751" i="39"/>
  <c r="C751" i="39"/>
  <c r="E737" i="39"/>
  <c r="D737" i="39"/>
  <c r="B737" i="39"/>
  <c r="E732" i="39"/>
  <c r="E742" i="39" s="1"/>
  <c r="E724" i="39" s="1"/>
  <c r="D732" i="39"/>
  <c r="C732" i="39"/>
  <c r="C742" i="39" s="1"/>
  <c r="C724" i="39" s="1"/>
  <c r="C725" i="39" s="1"/>
  <c r="B732" i="39"/>
  <c r="B742" i="39" s="1"/>
  <c r="B724" i="39" s="1"/>
  <c r="B725" i="39" s="1"/>
  <c r="E726" i="39"/>
  <c r="D726" i="39"/>
  <c r="C726" i="39"/>
  <c r="E712" i="39"/>
  <c r="D712" i="39"/>
  <c r="C712" i="39"/>
  <c r="B712" i="39"/>
  <c r="E707" i="39"/>
  <c r="E717" i="39" s="1"/>
  <c r="E699" i="39" s="1"/>
  <c r="E700" i="39" s="1"/>
  <c r="E703" i="39" s="1"/>
  <c r="D707" i="39"/>
  <c r="D717" i="39" s="1"/>
  <c r="D699" i="39" s="1"/>
  <c r="D700" i="39" s="1"/>
  <c r="C707" i="39"/>
  <c r="C717" i="39" s="1"/>
  <c r="C699" i="39" s="1"/>
  <c r="B707" i="39"/>
  <c r="B717" i="39" s="1"/>
  <c r="B699" i="39" s="1"/>
  <c r="B700" i="39" s="1"/>
  <c r="E701" i="39"/>
  <c r="D701" i="39"/>
  <c r="C701" i="39"/>
  <c r="E687" i="39"/>
  <c r="D687" i="39"/>
  <c r="C687" i="39"/>
  <c r="B687" i="39"/>
  <c r="E682" i="39"/>
  <c r="E692" i="39" s="1"/>
  <c r="E674" i="39" s="1"/>
  <c r="E675" i="39" s="1"/>
  <c r="D682" i="39"/>
  <c r="D692" i="39" s="1"/>
  <c r="D674" i="39" s="1"/>
  <c r="C682" i="39"/>
  <c r="C692" i="39" s="1"/>
  <c r="C674" i="39" s="1"/>
  <c r="C675" i="39" s="1"/>
  <c r="C678" i="39" s="1"/>
  <c r="B682" i="39"/>
  <c r="B692" i="39" s="1"/>
  <c r="B674" i="39" s="1"/>
  <c r="B675" i="39" s="1"/>
  <c r="E676" i="39"/>
  <c r="D676" i="39"/>
  <c r="C676" i="39"/>
  <c r="E662" i="39"/>
  <c r="D662" i="39"/>
  <c r="C662" i="39"/>
  <c r="B662" i="39"/>
  <c r="E657" i="39"/>
  <c r="E667" i="39" s="1"/>
  <c r="E649" i="39" s="1"/>
  <c r="E650" i="39" s="1"/>
  <c r="D657" i="39"/>
  <c r="D667" i="39" s="1"/>
  <c r="D649" i="39" s="1"/>
  <c r="D650" i="39" s="1"/>
  <c r="C657" i="39"/>
  <c r="C667" i="39" s="1"/>
  <c r="C649" i="39" s="1"/>
  <c r="C650" i="39" s="1"/>
  <c r="B657" i="39"/>
  <c r="B667" i="39" s="1"/>
  <c r="B649" i="39" s="1"/>
  <c r="B650" i="39" s="1"/>
  <c r="E651" i="39"/>
  <c r="D651" i="39"/>
  <c r="C651" i="39"/>
  <c r="E642" i="39"/>
  <c r="E624" i="39" s="1"/>
  <c r="E637" i="39"/>
  <c r="D637" i="39"/>
  <c r="C637" i="39"/>
  <c r="B637" i="39"/>
  <c r="E632" i="39"/>
  <c r="D632" i="39"/>
  <c r="D642" i="39" s="1"/>
  <c r="D624" i="39" s="1"/>
  <c r="C632" i="39"/>
  <c r="C642" i="39" s="1"/>
  <c r="C624" i="39" s="1"/>
  <c r="C625" i="39" s="1"/>
  <c r="C628" i="39" s="1"/>
  <c r="B632" i="39"/>
  <c r="B642" i="39" s="1"/>
  <c r="E626" i="39"/>
  <c r="D626" i="39"/>
  <c r="C626" i="39"/>
  <c r="B624" i="39"/>
  <c r="B625" i="39" s="1"/>
  <c r="E612" i="39"/>
  <c r="D612" i="39"/>
  <c r="C612" i="39"/>
  <c r="B612" i="39"/>
  <c r="E607" i="39"/>
  <c r="E617" i="39" s="1"/>
  <c r="E599" i="39" s="1"/>
  <c r="D607" i="39"/>
  <c r="D617" i="39" s="1"/>
  <c r="D599" i="39" s="1"/>
  <c r="C607" i="39"/>
  <c r="C617" i="39" s="1"/>
  <c r="C599" i="39" s="1"/>
  <c r="C600" i="39" s="1"/>
  <c r="B607" i="39"/>
  <c r="B617" i="39" s="1"/>
  <c r="B599" i="39" s="1"/>
  <c r="E601" i="39"/>
  <c r="D601" i="39"/>
  <c r="C601" i="39"/>
  <c r="E587" i="39"/>
  <c r="D587" i="39"/>
  <c r="C587" i="39"/>
  <c r="B587" i="39"/>
  <c r="E582" i="39"/>
  <c r="E592" i="39" s="1"/>
  <c r="E574" i="39" s="1"/>
  <c r="D582" i="39"/>
  <c r="D592" i="39" s="1"/>
  <c r="D574" i="39" s="1"/>
  <c r="D575" i="39" s="1"/>
  <c r="C582" i="39"/>
  <c r="C592" i="39" s="1"/>
  <c r="B582" i="39"/>
  <c r="B592" i="39" s="1"/>
  <c r="B574" i="39" s="1"/>
  <c r="B575" i="39" s="1"/>
  <c r="E576" i="39"/>
  <c r="D576" i="39"/>
  <c r="C576" i="39"/>
  <c r="C574" i="39"/>
  <c r="E562" i="39"/>
  <c r="D562" i="39"/>
  <c r="C562" i="39"/>
  <c r="B562" i="39"/>
  <c r="E557" i="39"/>
  <c r="E567" i="39" s="1"/>
  <c r="E549" i="39" s="1"/>
  <c r="E550" i="39" s="1"/>
  <c r="D557" i="39"/>
  <c r="D567" i="39" s="1"/>
  <c r="C557" i="39"/>
  <c r="C567" i="39" s="1"/>
  <c r="C549" i="39" s="1"/>
  <c r="B557" i="39"/>
  <c r="B567" i="39" s="1"/>
  <c r="B549" i="39" s="1"/>
  <c r="B550" i="39" s="1"/>
  <c r="E551" i="39"/>
  <c r="D551" i="39"/>
  <c r="C551" i="39"/>
  <c r="D549" i="39"/>
  <c r="E537" i="39"/>
  <c r="D537" i="39"/>
  <c r="C537" i="39"/>
  <c r="B537" i="39"/>
  <c r="E532" i="39"/>
  <c r="E542" i="39" s="1"/>
  <c r="D532" i="39"/>
  <c r="D542" i="39" s="1"/>
  <c r="D524" i="39" s="1"/>
  <c r="C532" i="39"/>
  <c r="C542" i="39" s="1"/>
  <c r="C524" i="39" s="1"/>
  <c r="C525" i="39" s="1"/>
  <c r="B532" i="39"/>
  <c r="B542" i="39" s="1"/>
  <c r="B524" i="39" s="1"/>
  <c r="B525" i="39" s="1"/>
  <c r="E526" i="39"/>
  <c r="D526" i="39"/>
  <c r="C526" i="39"/>
  <c r="E524" i="39"/>
  <c r="E512" i="39"/>
  <c r="D512" i="39"/>
  <c r="C512" i="39"/>
  <c r="B512" i="39"/>
  <c r="E507" i="39"/>
  <c r="E517" i="39" s="1"/>
  <c r="E499" i="39" s="1"/>
  <c r="D507" i="39"/>
  <c r="D517" i="39" s="1"/>
  <c r="D499" i="39" s="1"/>
  <c r="C507" i="39"/>
  <c r="C517" i="39" s="1"/>
  <c r="C499" i="39" s="1"/>
  <c r="C500" i="39" s="1"/>
  <c r="B507" i="39"/>
  <c r="B517" i="39" s="1"/>
  <c r="B499" i="39" s="1"/>
  <c r="E501" i="39"/>
  <c r="D501" i="39"/>
  <c r="C501" i="39"/>
  <c r="E486" i="39"/>
  <c r="D486" i="39"/>
  <c r="C486" i="39"/>
  <c r="B486" i="39"/>
  <c r="E481" i="39"/>
  <c r="E491" i="39" s="1"/>
  <c r="E473" i="39" s="1"/>
  <c r="D481" i="39"/>
  <c r="D491" i="39" s="1"/>
  <c r="C481" i="39"/>
  <c r="C491" i="39" s="1"/>
  <c r="C473" i="39" s="1"/>
  <c r="C476" i="39" s="1"/>
  <c r="B481" i="39"/>
  <c r="B491" i="39" s="1"/>
  <c r="E475" i="39"/>
  <c r="D475" i="39"/>
  <c r="C475" i="39"/>
  <c r="D474" i="39"/>
  <c r="B474" i="39"/>
  <c r="E461" i="39"/>
  <c r="D461" i="39"/>
  <c r="C461" i="39"/>
  <c r="B461" i="39"/>
  <c r="E456" i="39"/>
  <c r="E466" i="39" s="1"/>
  <c r="E448" i="39" s="1"/>
  <c r="D456" i="39"/>
  <c r="D466" i="39" s="1"/>
  <c r="D448" i="39" s="1"/>
  <c r="C456" i="39"/>
  <c r="C466" i="39" s="1"/>
  <c r="C448" i="39" s="1"/>
  <c r="B456" i="39"/>
  <c r="B466" i="39" s="1"/>
  <c r="C451" i="39"/>
  <c r="E450" i="39"/>
  <c r="D450" i="39"/>
  <c r="C450" i="39"/>
  <c r="B449" i="39"/>
  <c r="E436" i="39"/>
  <c r="D436" i="39"/>
  <c r="C436" i="39"/>
  <c r="B436" i="39"/>
  <c r="E431" i="39"/>
  <c r="E441" i="39" s="1"/>
  <c r="E423" i="39" s="1"/>
  <c r="D431" i="39"/>
  <c r="D441" i="39" s="1"/>
  <c r="D423" i="39" s="1"/>
  <c r="C431" i="39"/>
  <c r="C441" i="39" s="1"/>
  <c r="B431" i="39"/>
  <c r="B441" i="39" s="1"/>
  <c r="C426" i="39"/>
  <c r="E425" i="39"/>
  <c r="D425" i="39"/>
  <c r="C425" i="39"/>
  <c r="C424" i="39"/>
  <c r="B424" i="39"/>
  <c r="D415" i="39"/>
  <c r="D397" i="39" s="1"/>
  <c r="D400" i="39" s="1"/>
  <c r="E410" i="39"/>
  <c r="D410" i="39"/>
  <c r="C410" i="39"/>
  <c r="B410" i="39"/>
  <c r="E405" i="39"/>
  <c r="E415" i="39" s="1"/>
  <c r="E397" i="39" s="1"/>
  <c r="D405" i="39"/>
  <c r="C405" i="39"/>
  <c r="C415" i="39" s="1"/>
  <c r="B405" i="39"/>
  <c r="B415" i="39" s="1"/>
  <c r="C400" i="39"/>
  <c r="E399" i="39"/>
  <c r="D399" i="39"/>
  <c r="C399" i="39"/>
  <c r="C398" i="39"/>
  <c r="C401" i="39" s="1"/>
  <c r="B398" i="39"/>
  <c r="E385" i="39"/>
  <c r="D385" i="39"/>
  <c r="C385" i="39"/>
  <c r="B385" i="39"/>
  <c r="E380" i="39"/>
  <c r="E390" i="39" s="1"/>
  <c r="E372" i="39" s="1"/>
  <c r="E373" i="39" s="1"/>
  <c r="D380" i="39"/>
  <c r="D390" i="39" s="1"/>
  <c r="D372" i="39" s="1"/>
  <c r="D375" i="39" s="1"/>
  <c r="C380" i="39"/>
  <c r="C390" i="39" s="1"/>
  <c r="B380" i="39"/>
  <c r="B390" i="39" s="1"/>
  <c r="C375" i="39"/>
  <c r="E374" i="39"/>
  <c r="D374" i="39"/>
  <c r="C374" i="39"/>
  <c r="C373" i="39"/>
  <c r="B373" i="39"/>
  <c r="E360" i="39"/>
  <c r="D360" i="39"/>
  <c r="C360" i="39"/>
  <c r="B360" i="39"/>
  <c r="E355" i="39"/>
  <c r="E365" i="39" s="1"/>
  <c r="E347" i="39" s="1"/>
  <c r="D355" i="39"/>
  <c r="D365" i="39" s="1"/>
  <c r="D347" i="39" s="1"/>
  <c r="C355" i="39"/>
  <c r="C365" i="39" s="1"/>
  <c r="B355" i="39"/>
  <c r="B365" i="39" s="1"/>
  <c r="C350" i="39"/>
  <c r="E349" i="39"/>
  <c r="D349" i="39"/>
  <c r="C349" i="39"/>
  <c r="C348" i="39"/>
  <c r="B348" i="39"/>
  <c r="E335" i="39"/>
  <c r="D335" i="39"/>
  <c r="C335" i="39"/>
  <c r="B335" i="39"/>
  <c r="E330" i="39"/>
  <c r="E340" i="39" s="1"/>
  <c r="E322" i="39" s="1"/>
  <c r="D330" i="39"/>
  <c r="D340" i="39" s="1"/>
  <c r="D322" i="39" s="1"/>
  <c r="C330" i="39"/>
  <c r="C340" i="39" s="1"/>
  <c r="B330" i="39"/>
  <c r="B340" i="39" s="1"/>
  <c r="C325" i="39"/>
  <c r="E324" i="39"/>
  <c r="D324" i="39"/>
  <c r="C324" i="39"/>
  <c r="C323" i="39"/>
  <c r="C326" i="39" s="1"/>
  <c r="B323" i="39"/>
  <c r="E310" i="39"/>
  <c r="D310" i="39"/>
  <c r="C310" i="39"/>
  <c r="B310" i="39"/>
  <c r="E305" i="39"/>
  <c r="E315" i="39" s="1"/>
  <c r="E297" i="39" s="1"/>
  <c r="D305" i="39"/>
  <c r="D315" i="39" s="1"/>
  <c r="D297" i="39" s="1"/>
  <c r="C305" i="39"/>
  <c r="C315" i="39" s="1"/>
  <c r="B305" i="39"/>
  <c r="B315" i="39" s="1"/>
  <c r="C300" i="39"/>
  <c r="E299" i="39"/>
  <c r="D299" i="39"/>
  <c r="C299" i="39"/>
  <c r="C298" i="39"/>
  <c r="C301" i="39" s="1"/>
  <c r="B298" i="39"/>
  <c r="E285" i="39"/>
  <c r="D285" i="39"/>
  <c r="C285" i="39"/>
  <c r="B285" i="39"/>
  <c r="E280" i="39"/>
  <c r="E290" i="39" s="1"/>
  <c r="E272" i="39" s="1"/>
  <c r="D280" i="39"/>
  <c r="D290" i="39" s="1"/>
  <c r="D272" i="39" s="1"/>
  <c r="C280" i="39"/>
  <c r="C290" i="39" s="1"/>
  <c r="B280" i="39"/>
  <c r="B290" i="39" s="1"/>
  <c r="C275" i="39"/>
  <c r="E274" i="39"/>
  <c r="D274" i="39"/>
  <c r="C274" i="39"/>
  <c r="C273" i="39"/>
  <c r="B273" i="39"/>
  <c r="E257" i="39"/>
  <c r="D257" i="39"/>
  <c r="C257" i="39"/>
  <c r="B257" i="39"/>
  <c r="E252" i="39"/>
  <c r="E262" i="39" s="1"/>
  <c r="E244" i="39" s="1"/>
  <c r="D252" i="39"/>
  <c r="D262" i="39" s="1"/>
  <c r="D244" i="39" s="1"/>
  <c r="C252" i="39"/>
  <c r="C262" i="39" s="1"/>
  <c r="B252" i="39"/>
  <c r="B262" i="39" s="1"/>
  <c r="C247" i="39"/>
  <c r="E246" i="39"/>
  <c r="D246" i="39"/>
  <c r="C246" i="39"/>
  <c r="C245" i="39"/>
  <c r="B245" i="39"/>
  <c r="E232" i="39"/>
  <c r="D232" i="39"/>
  <c r="C232" i="39"/>
  <c r="B232" i="39"/>
  <c r="E227" i="39"/>
  <c r="E237" i="39" s="1"/>
  <c r="E219" i="39" s="1"/>
  <c r="D227" i="39"/>
  <c r="D237" i="39" s="1"/>
  <c r="D219" i="39" s="1"/>
  <c r="C227" i="39"/>
  <c r="C237" i="39" s="1"/>
  <c r="B227" i="39"/>
  <c r="B237" i="39" s="1"/>
  <c r="C222" i="39"/>
  <c r="E221" i="39"/>
  <c r="D221" i="39"/>
  <c r="C221" i="39"/>
  <c r="C220" i="39"/>
  <c r="B220" i="39"/>
  <c r="E205" i="39"/>
  <c r="D205" i="39"/>
  <c r="C205" i="39"/>
  <c r="B205" i="39"/>
  <c r="E202" i="39"/>
  <c r="D202" i="39"/>
  <c r="C202" i="39"/>
  <c r="B202" i="39"/>
  <c r="E199" i="39"/>
  <c r="D199" i="39"/>
  <c r="C199" i="39"/>
  <c r="B199" i="39"/>
  <c r="E196" i="39"/>
  <c r="D196" i="39"/>
  <c r="C196" i="39"/>
  <c r="B196" i="39"/>
  <c r="E193" i="39"/>
  <c r="D193" i="39"/>
  <c r="C193" i="39"/>
  <c r="B193" i="39"/>
  <c r="E190" i="39"/>
  <c r="D190" i="39"/>
  <c r="C190" i="39"/>
  <c r="B190" i="39"/>
  <c r="E187" i="39"/>
  <c r="D187" i="39"/>
  <c r="C187" i="39"/>
  <c r="B187" i="39"/>
  <c r="E182" i="39"/>
  <c r="D182" i="39"/>
  <c r="C182" i="39"/>
  <c r="E181" i="39"/>
  <c r="D181" i="39"/>
  <c r="C181" i="39"/>
  <c r="E180" i="39"/>
  <c r="E183" i="39" s="1"/>
  <c r="D180" i="39"/>
  <c r="D183" i="39" s="1"/>
  <c r="C180" i="39"/>
  <c r="B180" i="39"/>
  <c r="E168" i="39"/>
  <c r="D168" i="39"/>
  <c r="C168" i="39"/>
  <c r="B168" i="39"/>
  <c r="E165" i="39"/>
  <c r="D165" i="39"/>
  <c r="C165" i="39"/>
  <c r="B165" i="39"/>
  <c r="E162" i="39"/>
  <c r="D162" i="39"/>
  <c r="C162" i="39"/>
  <c r="B162" i="39"/>
  <c r="E159" i="39"/>
  <c r="D159" i="39"/>
  <c r="C159" i="39"/>
  <c r="B159" i="39"/>
  <c r="E156" i="39"/>
  <c r="D156" i="39"/>
  <c r="C156" i="39"/>
  <c r="B156" i="39"/>
  <c r="E153" i="39"/>
  <c r="D153" i="39"/>
  <c r="C153" i="39"/>
  <c r="B153" i="39"/>
  <c r="E150" i="39"/>
  <c r="D150" i="39"/>
  <c r="C150" i="39"/>
  <c r="B150" i="39"/>
  <c r="E145" i="39"/>
  <c r="D145" i="39"/>
  <c r="C145" i="39"/>
  <c r="E144" i="39"/>
  <c r="D144" i="39"/>
  <c r="C144" i="39"/>
  <c r="E143" i="39"/>
  <c r="D143" i="39"/>
  <c r="D146" i="39" s="1"/>
  <c r="C143" i="39"/>
  <c r="C146" i="39" s="1"/>
  <c r="B143" i="39"/>
  <c r="E131" i="39"/>
  <c r="D131" i="39"/>
  <c r="C131" i="39"/>
  <c r="B131" i="39"/>
  <c r="E128" i="39"/>
  <c r="D128" i="39"/>
  <c r="C128" i="39"/>
  <c r="B128" i="39"/>
  <c r="E125" i="39"/>
  <c r="D125" i="39"/>
  <c r="C125" i="39"/>
  <c r="B125" i="39"/>
  <c r="E122" i="39"/>
  <c r="D122" i="39"/>
  <c r="C122" i="39"/>
  <c r="B122" i="39"/>
  <c r="E119" i="39"/>
  <c r="D119" i="39"/>
  <c r="C119" i="39"/>
  <c r="B119" i="39"/>
  <c r="E116" i="39"/>
  <c r="D116" i="39"/>
  <c r="C116" i="39"/>
  <c r="B116" i="39"/>
  <c r="E113" i="39"/>
  <c r="D113" i="39"/>
  <c r="C113" i="39"/>
  <c r="B113" i="39"/>
  <c r="E108" i="39"/>
  <c r="D108" i="39"/>
  <c r="C108" i="39"/>
  <c r="E107" i="39"/>
  <c r="D107" i="39"/>
  <c r="C107" i="39"/>
  <c r="E106" i="39"/>
  <c r="E109" i="39" s="1"/>
  <c r="D106" i="39"/>
  <c r="C106" i="39"/>
  <c r="B106" i="39"/>
  <c r="E94" i="39"/>
  <c r="D94" i="39"/>
  <c r="C94" i="39"/>
  <c r="B94" i="39"/>
  <c r="E91" i="39"/>
  <c r="D91" i="39"/>
  <c r="C91" i="39"/>
  <c r="B91" i="39"/>
  <c r="E88" i="39"/>
  <c r="D88" i="39"/>
  <c r="C88" i="39"/>
  <c r="B88" i="39"/>
  <c r="E85" i="39"/>
  <c r="D85" i="39"/>
  <c r="C85" i="39"/>
  <c r="B85" i="39"/>
  <c r="E82" i="39"/>
  <c r="D82" i="39"/>
  <c r="C82" i="39"/>
  <c r="B82" i="39"/>
  <c r="E79" i="39"/>
  <c r="D79" i="39"/>
  <c r="C79" i="39"/>
  <c r="B79" i="39"/>
  <c r="E76" i="39"/>
  <c r="D76" i="39"/>
  <c r="C76" i="39"/>
  <c r="B76" i="39"/>
  <c r="E71" i="39"/>
  <c r="D71" i="39"/>
  <c r="C71" i="39"/>
  <c r="E70" i="39"/>
  <c r="D70" i="39"/>
  <c r="C70" i="39"/>
  <c r="E69" i="39"/>
  <c r="D69" i="39"/>
  <c r="D72" i="39" s="1"/>
  <c r="C69" i="39"/>
  <c r="C72" i="39" s="1"/>
  <c r="B69" i="39"/>
  <c r="E57" i="39"/>
  <c r="D57" i="39"/>
  <c r="C57" i="39"/>
  <c r="B57" i="39"/>
  <c r="E54" i="39"/>
  <c r="D54" i="39"/>
  <c r="C54" i="39"/>
  <c r="C60" i="39" s="1"/>
  <c r="C61" i="39" s="1"/>
  <c r="B54" i="39"/>
  <c r="E51" i="39"/>
  <c r="D51" i="39"/>
  <c r="C51" i="39"/>
  <c r="B51" i="39"/>
  <c r="E48" i="39"/>
  <c r="D48" i="39"/>
  <c r="C48" i="39"/>
  <c r="B48" i="39"/>
  <c r="E45" i="39"/>
  <c r="D45" i="39"/>
  <c r="C45" i="39"/>
  <c r="B45" i="39"/>
  <c r="E42" i="39"/>
  <c r="D42" i="39"/>
  <c r="C42" i="39"/>
  <c r="B42" i="39"/>
  <c r="E39" i="39"/>
  <c r="D39" i="39"/>
  <c r="C39" i="39"/>
  <c r="B39" i="39"/>
  <c r="E34" i="39"/>
  <c r="D34" i="39"/>
  <c r="C34" i="39"/>
  <c r="E33" i="39"/>
  <c r="D33" i="39"/>
  <c r="C33" i="39"/>
  <c r="E32" i="39"/>
  <c r="E35" i="39" s="1"/>
  <c r="D32" i="39"/>
  <c r="C32" i="39"/>
  <c r="C35" i="39" s="1"/>
  <c r="B32" i="39"/>
  <c r="E20" i="39"/>
  <c r="C20" i="39"/>
  <c r="B20" i="39"/>
  <c r="D1059" i="39" l="1"/>
  <c r="E1061" i="39"/>
  <c r="D35" i="39"/>
  <c r="E72" i="39"/>
  <c r="C109" i="39"/>
  <c r="C183" i="39"/>
  <c r="C248" i="39"/>
  <c r="C376" i="39"/>
  <c r="C528" i="39"/>
  <c r="C1004" i="39"/>
  <c r="D1143" i="39"/>
  <c r="C1143" i="39"/>
  <c r="E803" i="39"/>
  <c r="D854" i="39"/>
  <c r="D653" i="39"/>
  <c r="B1143" i="39"/>
  <c r="C776" i="39"/>
  <c r="C779" i="39" s="1"/>
  <c r="C778" i="39"/>
  <c r="C876" i="39"/>
  <c r="D879" i="39" s="1"/>
  <c r="C878" i="39"/>
  <c r="E826" i="39"/>
  <c r="E829" i="39" s="1"/>
  <c r="E828" i="39"/>
  <c r="B60" i="39"/>
  <c r="B61" i="39" s="1"/>
  <c r="D134" i="39"/>
  <c r="D135" i="39" s="1"/>
  <c r="D97" i="39"/>
  <c r="D98" i="39" s="1"/>
  <c r="D109" i="39"/>
  <c r="E134" i="39"/>
  <c r="E135" i="39" s="1"/>
  <c r="E146" i="39"/>
  <c r="B171" i="39"/>
  <c r="B172" i="39" s="1"/>
  <c r="C208" i="39"/>
  <c r="C209" i="39" s="1"/>
  <c r="C223" i="39"/>
  <c r="C276" i="39"/>
  <c r="D373" i="39"/>
  <c r="D376" i="39" s="1"/>
  <c r="C474" i="39"/>
  <c r="D742" i="39"/>
  <c r="D724" i="39" s="1"/>
  <c r="D725" i="39" s="1"/>
  <c r="D801" i="39"/>
  <c r="D904" i="39"/>
  <c r="D1029" i="39"/>
  <c r="C1087" i="39"/>
  <c r="C1088" i="39" s="1"/>
  <c r="C97" i="39"/>
  <c r="C98" i="39" s="1"/>
  <c r="E171" i="39"/>
  <c r="E172" i="39" s="1"/>
  <c r="B208" i="39"/>
  <c r="B209" i="39" s="1"/>
  <c r="D60" i="39"/>
  <c r="D61" i="39" s="1"/>
  <c r="E97" i="39"/>
  <c r="E98" i="39" s="1"/>
  <c r="B134" i="39"/>
  <c r="B135" i="39" s="1"/>
  <c r="C171" i="39"/>
  <c r="C172" i="39" s="1"/>
  <c r="D208" i="39"/>
  <c r="D209" i="39" s="1"/>
  <c r="D476" i="39"/>
  <c r="D930" i="39"/>
  <c r="D1061" i="39"/>
  <c r="D1087" i="39"/>
  <c r="D1088" i="39" s="1"/>
  <c r="B1087" i="39"/>
  <c r="B1088" i="39" s="1"/>
  <c r="E60" i="39"/>
  <c r="E61" i="39" s="1"/>
  <c r="B97" i="39"/>
  <c r="B98" i="39" s="1"/>
  <c r="C134" i="39"/>
  <c r="C135" i="39" s="1"/>
  <c r="D171" i="39"/>
  <c r="D172" i="39" s="1"/>
  <c r="E208" i="39"/>
  <c r="E209" i="39" s="1"/>
  <c r="E727" i="39"/>
  <c r="D753" i="39"/>
  <c r="D853" i="39"/>
  <c r="E222" i="39"/>
  <c r="E1142" i="39"/>
  <c r="E220" i="39"/>
  <c r="E273" i="39"/>
  <c r="E275" i="39"/>
  <c r="D424" i="39"/>
  <c r="D427" i="39" s="1"/>
  <c r="D426" i="39"/>
  <c r="E502" i="39"/>
  <c r="E500" i="39"/>
  <c r="C552" i="39"/>
  <c r="C550" i="39"/>
  <c r="C553" i="39" s="1"/>
  <c r="D627" i="39"/>
  <c r="D625" i="39"/>
  <c r="D628" i="39" s="1"/>
  <c r="D245" i="39"/>
  <c r="D248" i="39" s="1"/>
  <c r="D247" i="39"/>
  <c r="E426" i="39"/>
  <c r="E424" i="39"/>
  <c r="D449" i="39"/>
  <c r="D451" i="39"/>
  <c r="B1142" i="39"/>
  <c r="B1175" i="39" s="1"/>
  <c r="B500" i="39"/>
  <c r="C503" i="39" s="1"/>
  <c r="C502" i="39"/>
  <c r="E245" i="39"/>
  <c r="E247" i="39"/>
  <c r="D298" i="39"/>
  <c r="D301" i="39" s="1"/>
  <c r="D300" i="39"/>
  <c r="D350" i="39"/>
  <c r="D348" i="39"/>
  <c r="D351" i="39" s="1"/>
  <c r="E451" i="39"/>
  <c r="E449" i="39"/>
  <c r="E452" i="39" s="1"/>
  <c r="E575" i="39"/>
  <c r="E578" i="39" s="1"/>
  <c r="E577" i="39"/>
  <c r="B600" i="39"/>
  <c r="C603" i="39" s="1"/>
  <c r="C602" i="39"/>
  <c r="E627" i="39"/>
  <c r="E625" i="39"/>
  <c r="D1004" i="39"/>
  <c r="D1002" i="39"/>
  <c r="D1005" i="39" s="1"/>
  <c r="D323" i="39"/>
  <c r="D326" i="39" s="1"/>
  <c r="D325" i="39"/>
  <c r="E348" i="39"/>
  <c r="E350" i="39"/>
  <c r="D527" i="39"/>
  <c r="D525" i="39"/>
  <c r="D528" i="39" s="1"/>
  <c r="D600" i="39"/>
  <c r="D603" i="39" s="1"/>
  <c r="D602" i="39"/>
  <c r="E979" i="39"/>
  <c r="E977" i="39"/>
  <c r="E980" i="39" s="1"/>
  <c r="E325" i="39"/>
  <c r="E323" i="39"/>
  <c r="E400" i="39"/>
  <c r="E398" i="39"/>
  <c r="E474" i="39"/>
  <c r="E477" i="39" s="1"/>
  <c r="E476" i="39"/>
  <c r="E602" i="39"/>
  <c r="E600" i="39"/>
  <c r="D1142" i="39"/>
  <c r="D1175" i="39" s="1"/>
  <c r="D220" i="39"/>
  <c r="D223" i="39" s="1"/>
  <c r="D222" i="39"/>
  <c r="D275" i="39"/>
  <c r="D273" i="39"/>
  <c r="D276" i="39" s="1"/>
  <c r="E300" i="39"/>
  <c r="E298" i="39"/>
  <c r="D500" i="39"/>
  <c r="D503" i="39" s="1"/>
  <c r="D502" i="39"/>
  <c r="E1143" i="39"/>
  <c r="C577" i="39"/>
  <c r="C627" i="39"/>
  <c r="C930" i="39"/>
  <c r="D929" i="39"/>
  <c r="D952" i="39"/>
  <c r="D955" i="39" s="1"/>
  <c r="D954" i="39"/>
  <c r="E1005" i="39"/>
  <c r="E375" i="39"/>
  <c r="D398" i="39"/>
  <c r="D401" i="39" s="1"/>
  <c r="C427" i="39"/>
  <c r="C477" i="39"/>
  <c r="E527" i="39"/>
  <c r="C702" i="39"/>
  <c r="C753" i="39"/>
  <c r="E879" i="39"/>
  <c r="E904" i="39"/>
  <c r="E1030" i="39"/>
  <c r="D477" i="39"/>
  <c r="C575" i="39"/>
  <c r="C578" i="39" s="1"/>
  <c r="D577" i="39"/>
  <c r="D677" i="39"/>
  <c r="C700" i="39"/>
  <c r="C703" i="39" s="1"/>
  <c r="D702" i="39"/>
  <c r="E725" i="39"/>
  <c r="E728" i="39" s="1"/>
  <c r="C727" i="39"/>
  <c r="C752" i="39"/>
  <c r="D778" i="39"/>
  <c r="C828" i="39"/>
  <c r="C854" i="39"/>
  <c r="E853" i="39"/>
  <c r="C879" i="39"/>
  <c r="C904" i="39"/>
  <c r="E930" i="39"/>
  <c r="C977" i="39"/>
  <c r="C979" i="39"/>
  <c r="C653" i="39"/>
  <c r="C677" i="39"/>
  <c r="E954" i="39"/>
  <c r="C351" i="39"/>
  <c r="D552" i="39"/>
  <c r="D652" i="39"/>
  <c r="C728" i="39"/>
  <c r="D728" i="39"/>
  <c r="E752" i="39"/>
  <c r="D902" i="39"/>
  <c r="D905" i="39" s="1"/>
  <c r="E929" i="39"/>
  <c r="C1142" i="39"/>
  <c r="C1175" i="39" s="1"/>
  <c r="C449" i="39"/>
  <c r="C452" i="39" s="1"/>
  <c r="E525" i="39"/>
  <c r="E528" i="39" s="1"/>
  <c r="C527" i="39"/>
  <c r="D550" i="39"/>
  <c r="D553" i="39" s="1"/>
  <c r="E552" i="39"/>
  <c r="D578" i="39"/>
  <c r="E653" i="39"/>
  <c r="C652" i="39"/>
  <c r="D675" i="39"/>
  <c r="D678" i="39" s="1"/>
  <c r="E677" i="39"/>
  <c r="E702" i="39"/>
  <c r="D727" i="39"/>
  <c r="D752" i="39"/>
  <c r="D776" i="39"/>
  <c r="C801" i="39"/>
  <c r="C804" i="39" s="1"/>
  <c r="D803" i="39"/>
  <c r="C826" i="39"/>
  <c r="C829" i="39" s="1"/>
  <c r="D828" i="39"/>
  <c r="D829" i="39"/>
  <c r="E851" i="39"/>
  <c r="E854" i="39" s="1"/>
  <c r="C853" i="39"/>
  <c r="D878" i="39"/>
  <c r="C929" i="39"/>
  <c r="D979" i="39"/>
  <c r="C1029" i="39"/>
  <c r="C1027" i="39"/>
  <c r="C1030" i="39" s="1"/>
  <c r="C1061" i="39"/>
  <c r="E678" i="39"/>
  <c r="E804" i="39"/>
  <c r="E1004" i="39"/>
  <c r="D1062" i="39"/>
  <c r="E1062" i="39"/>
  <c r="E652" i="39"/>
  <c r="E778" i="39"/>
  <c r="E878" i="39"/>
  <c r="C954" i="39"/>
  <c r="E955" i="39" l="1"/>
  <c r="D779" i="39"/>
  <c r="E628" i="39"/>
  <c r="E276" i="39"/>
  <c r="E301" i="39"/>
  <c r="E248" i="39"/>
  <c r="E376" i="39"/>
  <c r="D804" i="39"/>
  <c r="E779" i="39"/>
  <c r="D703" i="39"/>
  <c r="E351" i="39"/>
  <c r="D452" i="39"/>
  <c r="E1175" i="39"/>
  <c r="E553" i="39"/>
  <c r="E326" i="39"/>
  <c r="E223" i="39"/>
  <c r="E905" i="39"/>
  <c r="D1030" i="39"/>
  <c r="C980" i="39"/>
  <c r="D980" i="39"/>
  <c r="E603" i="39"/>
  <c r="E401" i="39"/>
  <c r="E427" i="39"/>
  <c r="E503" i="39"/>
  <c r="E708" i="47" l="1"/>
  <c r="D708" i="47"/>
  <c r="E707" i="47"/>
  <c r="D707" i="47"/>
  <c r="C707" i="47"/>
  <c r="B707" i="47"/>
  <c r="E706" i="47"/>
  <c r="D706" i="47"/>
  <c r="C706" i="47"/>
  <c r="B706" i="47"/>
  <c r="E705" i="47"/>
  <c r="D705" i="47"/>
  <c r="B705" i="47"/>
  <c r="E704" i="47"/>
  <c r="D704" i="47"/>
  <c r="C704" i="47"/>
  <c r="B704" i="47"/>
  <c r="E703" i="47"/>
  <c r="D703" i="47"/>
  <c r="C703" i="47"/>
  <c r="B703" i="47"/>
  <c r="E702" i="47"/>
  <c r="D702" i="47"/>
  <c r="B702" i="47"/>
  <c r="E701" i="47"/>
  <c r="D701" i="47"/>
  <c r="C701" i="47"/>
  <c r="B701" i="47"/>
  <c r="E700" i="47"/>
  <c r="D700" i="47"/>
  <c r="C700" i="47"/>
  <c r="B700" i="47"/>
  <c r="B699" i="47" s="1"/>
  <c r="E699" i="47"/>
  <c r="D699" i="47"/>
  <c r="E698" i="47"/>
  <c r="D698" i="47"/>
  <c r="C698" i="47"/>
  <c r="B698" i="47"/>
  <c r="E697" i="47"/>
  <c r="D697" i="47"/>
  <c r="D696" i="47" s="1"/>
  <c r="C697" i="47"/>
  <c r="B697" i="47"/>
  <c r="E696" i="47"/>
  <c r="E695" i="47"/>
  <c r="D695" i="47"/>
  <c r="C695" i="47"/>
  <c r="B695" i="47"/>
  <c r="E694" i="47"/>
  <c r="D694" i="47"/>
  <c r="C694" i="47"/>
  <c r="B694" i="47"/>
  <c r="B693" i="47" s="1"/>
  <c r="D693" i="47"/>
  <c r="E692" i="47"/>
  <c r="D692" i="47"/>
  <c r="D690" i="47" s="1"/>
  <c r="C692" i="47"/>
  <c r="B692" i="47"/>
  <c r="E691" i="47"/>
  <c r="D691" i="47"/>
  <c r="C691" i="47"/>
  <c r="B691" i="47"/>
  <c r="E690" i="47"/>
  <c r="B690" i="47"/>
  <c r="E689" i="47"/>
  <c r="D689" i="47"/>
  <c r="C689" i="47"/>
  <c r="B689" i="47"/>
  <c r="E688" i="47"/>
  <c r="D688" i="47"/>
  <c r="C688" i="47"/>
  <c r="B688" i="47"/>
  <c r="E687" i="47"/>
  <c r="D687" i="47"/>
  <c r="B687" i="47"/>
  <c r="E678" i="47"/>
  <c r="D678" i="47"/>
  <c r="C678" i="47"/>
  <c r="B678" i="47"/>
  <c r="E673" i="47"/>
  <c r="E683" i="47" s="1"/>
  <c r="D673" i="47"/>
  <c r="D683" i="47" s="1"/>
  <c r="C673" i="47"/>
  <c r="C683" i="47" s="1"/>
  <c r="B673" i="47"/>
  <c r="B683" i="47" s="1"/>
  <c r="E668" i="47"/>
  <c r="D668" i="47"/>
  <c r="C668" i="47"/>
  <c r="E667" i="47"/>
  <c r="D667" i="47"/>
  <c r="C667" i="47"/>
  <c r="E666" i="47"/>
  <c r="D666" i="47"/>
  <c r="C666" i="47"/>
  <c r="C669" i="47" s="1"/>
  <c r="B666" i="47"/>
  <c r="E652" i="47"/>
  <c r="D652" i="47"/>
  <c r="C652" i="47"/>
  <c r="B652" i="47"/>
  <c r="E647" i="47"/>
  <c r="E657" i="47" s="1"/>
  <c r="D647" i="47"/>
  <c r="D657" i="47" s="1"/>
  <c r="C647" i="47"/>
  <c r="C657" i="47" s="1"/>
  <c r="B647" i="47"/>
  <c r="B657" i="47" s="1"/>
  <c r="E642" i="47"/>
  <c r="D642" i="47"/>
  <c r="C642" i="47"/>
  <c r="E641" i="47"/>
  <c r="D641" i="47"/>
  <c r="C641" i="47"/>
  <c r="E640" i="47"/>
  <c r="E643" i="47" s="1"/>
  <c r="D640" i="47"/>
  <c r="C640" i="47"/>
  <c r="B640" i="47"/>
  <c r="E627" i="47"/>
  <c r="D627" i="47"/>
  <c r="C627" i="47"/>
  <c r="B627" i="47"/>
  <c r="E622" i="47"/>
  <c r="E632" i="47" s="1"/>
  <c r="D622" i="47"/>
  <c r="D632" i="47" s="1"/>
  <c r="C622" i="47"/>
  <c r="C632" i="47" s="1"/>
  <c r="B622" i="47"/>
  <c r="B632" i="47" s="1"/>
  <c r="E617" i="47"/>
  <c r="D617" i="47"/>
  <c r="C617" i="47"/>
  <c r="E616" i="47"/>
  <c r="D616" i="47"/>
  <c r="C616" i="47"/>
  <c r="E615" i="47"/>
  <c r="D615" i="47"/>
  <c r="C615" i="47"/>
  <c r="C618" i="47" s="1"/>
  <c r="B615" i="47"/>
  <c r="E601" i="47"/>
  <c r="D601" i="47"/>
  <c r="C601" i="47"/>
  <c r="B601" i="47"/>
  <c r="E596" i="47"/>
  <c r="D596" i="47"/>
  <c r="D606" i="47" s="1"/>
  <c r="C596" i="47"/>
  <c r="C606" i="47" s="1"/>
  <c r="B596" i="47"/>
  <c r="B606" i="47" s="1"/>
  <c r="E591" i="47"/>
  <c r="D591" i="47"/>
  <c r="C591" i="47"/>
  <c r="E590" i="47"/>
  <c r="D590" i="47"/>
  <c r="C590" i="47"/>
  <c r="E589" i="47"/>
  <c r="E592" i="47" s="1"/>
  <c r="D589" i="47"/>
  <c r="C589" i="47"/>
  <c r="B589" i="47"/>
  <c r="E576" i="47"/>
  <c r="D576" i="47"/>
  <c r="C576" i="47"/>
  <c r="B576" i="47"/>
  <c r="E571" i="47"/>
  <c r="E581" i="47" s="1"/>
  <c r="D571" i="47"/>
  <c r="D581" i="47" s="1"/>
  <c r="C571" i="47"/>
  <c r="C581" i="47" s="1"/>
  <c r="B571" i="47"/>
  <c r="B581" i="47" s="1"/>
  <c r="E566" i="47"/>
  <c r="D566" i="47"/>
  <c r="C566" i="47"/>
  <c r="E565" i="47"/>
  <c r="D565" i="47"/>
  <c r="C565" i="47"/>
  <c r="E564" i="47"/>
  <c r="D564" i="47"/>
  <c r="C564" i="47"/>
  <c r="C567" i="47" s="1"/>
  <c r="B564" i="47"/>
  <c r="E551" i="47"/>
  <c r="D551" i="47"/>
  <c r="C551" i="47"/>
  <c r="B551" i="47"/>
  <c r="E546" i="47"/>
  <c r="E556" i="47" s="1"/>
  <c r="D546" i="47"/>
  <c r="C546" i="47"/>
  <c r="C556" i="47" s="1"/>
  <c r="B546" i="47"/>
  <c r="B556" i="47" s="1"/>
  <c r="E541" i="47"/>
  <c r="D541" i="47"/>
  <c r="C541" i="47"/>
  <c r="E540" i="47"/>
  <c r="D540" i="47"/>
  <c r="C540" i="47"/>
  <c r="E539" i="47"/>
  <c r="E542" i="47" s="1"/>
  <c r="D539" i="47"/>
  <c r="C539" i="47"/>
  <c r="B539" i="47"/>
  <c r="E526" i="47"/>
  <c r="D526" i="47"/>
  <c r="C526" i="47"/>
  <c r="B526" i="47"/>
  <c r="E521" i="47"/>
  <c r="E531" i="47" s="1"/>
  <c r="D521" i="47"/>
  <c r="D531" i="47" s="1"/>
  <c r="C521" i="47"/>
  <c r="C531" i="47" s="1"/>
  <c r="B521" i="47"/>
  <c r="B531" i="47" s="1"/>
  <c r="E516" i="47"/>
  <c r="D516" i="47"/>
  <c r="C516" i="47"/>
  <c r="E515" i="47"/>
  <c r="D515" i="47"/>
  <c r="C515" i="47"/>
  <c r="E514" i="47"/>
  <c r="D514" i="47"/>
  <c r="C514" i="47"/>
  <c r="C517" i="47" s="1"/>
  <c r="B514" i="47"/>
  <c r="E501" i="47"/>
  <c r="D501" i="47"/>
  <c r="C501" i="47"/>
  <c r="B501" i="47"/>
  <c r="E496" i="47"/>
  <c r="E506" i="47" s="1"/>
  <c r="D496" i="47"/>
  <c r="D506" i="47" s="1"/>
  <c r="C496" i="47"/>
  <c r="C506" i="47" s="1"/>
  <c r="B496" i="47"/>
  <c r="B506" i="47" s="1"/>
  <c r="E491" i="47"/>
  <c r="D491" i="47"/>
  <c r="C491" i="47"/>
  <c r="E490" i="47"/>
  <c r="D490" i="47"/>
  <c r="C490" i="47"/>
  <c r="E489" i="47"/>
  <c r="E492" i="47" s="1"/>
  <c r="D489" i="47"/>
  <c r="C489" i="47"/>
  <c r="B489" i="47"/>
  <c r="E473" i="47"/>
  <c r="D473" i="47"/>
  <c r="C473" i="47"/>
  <c r="B473" i="47"/>
  <c r="E468" i="47"/>
  <c r="E478" i="47" s="1"/>
  <c r="D468" i="47"/>
  <c r="D478" i="47" s="1"/>
  <c r="C468" i="47"/>
  <c r="B468" i="47"/>
  <c r="B478" i="47" s="1"/>
  <c r="E463" i="47"/>
  <c r="D463" i="47"/>
  <c r="C463" i="47"/>
  <c r="E462" i="47"/>
  <c r="D462" i="47"/>
  <c r="C462" i="47"/>
  <c r="E461" i="47"/>
  <c r="D461" i="47"/>
  <c r="C461" i="47"/>
  <c r="C464" i="47" s="1"/>
  <c r="B461" i="47"/>
  <c r="E448" i="47"/>
  <c r="D448" i="47"/>
  <c r="C448" i="47"/>
  <c r="B448" i="47"/>
  <c r="E443" i="47"/>
  <c r="E453" i="47" s="1"/>
  <c r="D443" i="47"/>
  <c r="D453" i="47" s="1"/>
  <c r="C443" i="47"/>
  <c r="C453" i="47" s="1"/>
  <c r="B443" i="47"/>
  <c r="B453" i="47" s="1"/>
  <c r="E438" i="47"/>
  <c r="D438" i="47"/>
  <c r="C438" i="47"/>
  <c r="E437" i="47"/>
  <c r="D437" i="47"/>
  <c r="C437" i="47"/>
  <c r="E436" i="47"/>
  <c r="E439" i="47" s="1"/>
  <c r="D436" i="47"/>
  <c r="C436" i="47"/>
  <c r="B436" i="47"/>
  <c r="E422" i="47"/>
  <c r="D422" i="47"/>
  <c r="C422" i="47"/>
  <c r="B422" i="47"/>
  <c r="E417" i="47"/>
  <c r="E427" i="47" s="1"/>
  <c r="D417" i="47"/>
  <c r="D427" i="47" s="1"/>
  <c r="C417" i="47"/>
  <c r="C427" i="47" s="1"/>
  <c r="B417" i="47"/>
  <c r="B427" i="47" s="1"/>
  <c r="E412" i="47"/>
  <c r="D412" i="47"/>
  <c r="C412" i="47"/>
  <c r="E411" i="47"/>
  <c r="D411" i="47"/>
  <c r="C411" i="47"/>
  <c r="E410" i="47"/>
  <c r="D410" i="47"/>
  <c r="C410" i="47"/>
  <c r="C413" i="47" s="1"/>
  <c r="B410" i="47"/>
  <c r="E395" i="47"/>
  <c r="D395" i="47"/>
  <c r="C395" i="47"/>
  <c r="B395" i="47"/>
  <c r="E392" i="47"/>
  <c r="D392" i="47"/>
  <c r="C392" i="47"/>
  <c r="B392" i="47"/>
  <c r="E389" i="47"/>
  <c r="D389" i="47"/>
  <c r="C389" i="47"/>
  <c r="B389" i="47"/>
  <c r="E386" i="47"/>
  <c r="D386" i="47"/>
  <c r="C386" i="47"/>
  <c r="B386" i="47"/>
  <c r="E383" i="47"/>
  <c r="D383" i="47"/>
  <c r="C383" i="47"/>
  <c r="B383" i="47"/>
  <c r="E380" i="47"/>
  <c r="D380" i="47"/>
  <c r="C380" i="47"/>
  <c r="B380" i="47"/>
  <c r="E377" i="47"/>
  <c r="D377" i="47"/>
  <c r="C377" i="47"/>
  <c r="B377" i="47"/>
  <c r="E372" i="47"/>
  <c r="D372" i="47"/>
  <c r="C372" i="47"/>
  <c r="E371" i="47"/>
  <c r="D371" i="47"/>
  <c r="C371" i="47"/>
  <c r="E370" i="47"/>
  <c r="D370" i="47"/>
  <c r="C370" i="47"/>
  <c r="B370" i="47"/>
  <c r="E358" i="47"/>
  <c r="D358" i="47"/>
  <c r="C358" i="47"/>
  <c r="B358" i="47"/>
  <c r="E355" i="47"/>
  <c r="D355" i="47"/>
  <c r="C355" i="47"/>
  <c r="B355" i="47"/>
  <c r="E352" i="47"/>
  <c r="D352" i="47"/>
  <c r="C352" i="47"/>
  <c r="B352" i="47"/>
  <c r="E349" i="47"/>
  <c r="D349" i="47"/>
  <c r="C349" i="47"/>
  <c r="B349" i="47"/>
  <c r="E346" i="47"/>
  <c r="D346" i="47"/>
  <c r="C346" i="47"/>
  <c r="B346" i="47"/>
  <c r="E343" i="47"/>
  <c r="D343" i="47"/>
  <c r="C343" i="47"/>
  <c r="B343" i="47"/>
  <c r="E340" i="47"/>
  <c r="D340" i="47"/>
  <c r="C340" i="47"/>
  <c r="B340" i="47"/>
  <c r="E335" i="47"/>
  <c r="D335" i="47"/>
  <c r="C335" i="47"/>
  <c r="E334" i="47"/>
  <c r="D334" i="47"/>
  <c r="C334" i="47"/>
  <c r="E333" i="47"/>
  <c r="D333" i="47"/>
  <c r="C333" i="47"/>
  <c r="B333" i="47"/>
  <c r="E321" i="47"/>
  <c r="D321" i="47"/>
  <c r="C321" i="47"/>
  <c r="B321" i="47"/>
  <c r="E318" i="47"/>
  <c r="D318" i="47"/>
  <c r="C318" i="47"/>
  <c r="B318" i="47"/>
  <c r="E315" i="47"/>
  <c r="D315" i="47"/>
  <c r="C315" i="47"/>
  <c r="B315" i="47"/>
  <c r="E312" i="47"/>
  <c r="D312" i="47"/>
  <c r="C312" i="47"/>
  <c r="B312" i="47"/>
  <c r="E309" i="47"/>
  <c r="D309" i="47"/>
  <c r="C309" i="47"/>
  <c r="B309" i="47"/>
  <c r="E306" i="47"/>
  <c r="D306" i="47"/>
  <c r="C306" i="47"/>
  <c r="B306" i="47"/>
  <c r="E303" i="47"/>
  <c r="D303" i="47"/>
  <c r="C303" i="47"/>
  <c r="B303" i="47"/>
  <c r="E298" i="47"/>
  <c r="D298" i="47"/>
  <c r="C298" i="47"/>
  <c r="E297" i="47"/>
  <c r="D297" i="47"/>
  <c r="C297" i="47"/>
  <c r="E296" i="47"/>
  <c r="D296" i="47"/>
  <c r="C296" i="47"/>
  <c r="B296" i="47"/>
  <c r="E284" i="47"/>
  <c r="D284" i="47"/>
  <c r="C284" i="47"/>
  <c r="B284" i="47"/>
  <c r="E281" i="47"/>
  <c r="D281" i="47"/>
  <c r="C281" i="47"/>
  <c r="B281" i="47"/>
  <c r="E278" i="47"/>
  <c r="D278" i="47"/>
  <c r="C278" i="47"/>
  <c r="B278" i="47"/>
  <c r="E275" i="47"/>
  <c r="D275" i="47"/>
  <c r="C275" i="47"/>
  <c r="B275" i="47"/>
  <c r="E272" i="47"/>
  <c r="D272" i="47"/>
  <c r="C272" i="47"/>
  <c r="B272" i="47"/>
  <c r="E269" i="47"/>
  <c r="D269" i="47"/>
  <c r="C269" i="47"/>
  <c r="B269" i="47"/>
  <c r="E266" i="47"/>
  <c r="D266" i="47"/>
  <c r="C266" i="47"/>
  <c r="B266" i="47"/>
  <c r="E261" i="47"/>
  <c r="D261" i="47"/>
  <c r="C261" i="47"/>
  <c r="E260" i="47"/>
  <c r="D260" i="47"/>
  <c r="C260" i="47"/>
  <c r="E259" i="47"/>
  <c r="D259" i="47"/>
  <c r="C259" i="47"/>
  <c r="C262" i="47" s="1"/>
  <c r="B259" i="47"/>
  <c r="E247" i="47"/>
  <c r="D247" i="47"/>
  <c r="C247" i="47"/>
  <c r="B247" i="47"/>
  <c r="E241" i="47"/>
  <c r="D241" i="47"/>
  <c r="C241" i="47"/>
  <c r="B241" i="47"/>
  <c r="E235" i="47"/>
  <c r="D235" i="47"/>
  <c r="C235" i="47"/>
  <c r="B235" i="47"/>
  <c r="E232" i="47"/>
  <c r="D232" i="47"/>
  <c r="C232" i="47"/>
  <c r="B232" i="47"/>
  <c r="E229" i="47"/>
  <c r="D229" i="47"/>
  <c r="C229" i="47"/>
  <c r="B229" i="47"/>
  <c r="E224" i="47"/>
  <c r="D224" i="47"/>
  <c r="C224" i="47"/>
  <c r="E223" i="47"/>
  <c r="D223" i="47"/>
  <c r="C223" i="47"/>
  <c r="E222" i="47"/>
  <c r="E225" i="47" s="1"/>
  <c r="D222" i="47"/>
  <c r="C222" i="47"/>
  <c r="B222" i="47"/>
  <c r="E204" i="47"/>
  <c r="D204" i="47"/>
  <c r="C204" i="47"/>
  <c r="B204" i="47"/>
  <c r="E198" i="47"/>
  <c r="D198" i="47"/>
  <c r="C198" i="47"/>
  <c r="B198" i="47"/>
  <c r="E195" i="47"/>
  <c r="D195" i="47"/>
  <c r="C195" i="47"/>
  <c r="B195" i="47"/>
  <c r="E192" i="47"/>
  <c r="D192" i="47"/>
  <c r="C192" i="47"/>
  <c r="B192" i="47"/>
  <c r="E187" i="47"/>
  <c r="D187" i="47"/>
  <c r="C187" i="47"/>
  <c r="E186" i="47"/>
  <c r="D186" i="47"/>
  <c r="C186" i="47"/>
  <c r="E185" i="47"/>
  <c r="D185" i="47"/>
  <c r="C185" i="47"/>
  <c r="C188" i="47" s="1"/>
  <c r="B185" i="47"/>
  <c r="E173" i="47"/>
  <c r="D173" i="47"/>
  <c r="C173" i="47"/>
  <c r="B173" i="47"/>
  <c r="E167" i="47"/>
  <c r="D167" i="47"/>
  <c r="C167" i="47"/>
  <c r="B167" i="47"/>
  <c r="E161" i="47"/>
  <c r="D161" i="47"/>
  <c r="C161" i="47"/>
  <c r="B161" i="47"/>
  <c r="E158" i="47"/>
  <c r="D158" i="47"/>
  <c r="C158" i="47"/>
  <c r="B158" i="47"/>
  <c r="E155" i="47"/>
  <c r="D155" i="47"/>
  <c r="C155" i="47"/>
  <c r="B155" i="47"/>
  <c r="E150" i="47"/>
  <c r="D150" i="47"/>
  <c r="C150" i="47"/>
  <c r="E149" i="47"/>
  <c r="D149" i="47"/>
  <c r="C149" i="47"/>
  <c r="E148" i="47"/>
  <c r="D148" i="47"/>
  <c r="C148" i="47"/>
  <c r="B148" i="47"/>
  <c r="B136" i="47"/>
  <c r="E130" i="47"/>
  <c r="D130" i="47"/>
  <c r="C130" i="47"/>
  <c r="B130" i="47"/>
  <c r="E124" i="47"/>
  <c r="D124" i="47"/>
  <c r="C124" i="47"/>
  <c r="B124" i="47"/>
  <c r="E121" i="47"/>
  <c r="D121" i="47"/>
  <c r="C121" i="47"/>
  <c r="B121" i="47"/>
  <c r="E118" i="47"/>
  <c r="D118" i="47"/>
  <c r="C118" i="47"/>
  <c r="B118" i="47"/>
  <c r="E113" i="47"/>
  <c r="D113" i="47"/>
  <c r="C113" i="47"/>
  <c r="E112" i="47"/>
  <c r="D112" i="47"/>
  <c r="C112" i="47"/>
  <c r="E111" i="47"/>
  <c r="D111" i="47"/>
  <c r="C111" i="47"/>
  <c r="B111" i="47"/>
  <c r="E99" i="47"/>
  <c r="D99" i="47"/>
  <c r="C99" i="47"/>
  <c r="B99" i="47"/>
  <c r="E96" i="47"/>
  <c r="D96" i="47"/>
  <c r="C96" i="47"/>
  <c r="B96" i="47"/>
  <c r="E93" i="47"/>
  <c r="D93" i="47"/>
  <c r="C93" i="47"/>
  <c r="B93" i="47"/>
  <c r="E90" i="47"/>
  <c r="D90" i="47"/>
  <c r="C90" i="47"/>
  <c r="B90" i="47"/>
  <c r="E87" i="47"/>
  <c r="D87" i="47"/>
  <c r="C87" i="47"/>
  <c r="B87" i="47"/>
  <c r="E84" i="47"/>
  <c r="D84" i="47"/>
  <c r="C84" i="47"/>
  <c r="B84" i="47"/>
  <c r="E81" i="47"/>
  <c r="D81" i="47"/>
  <c r="C81" i="47"/>
  <c r="B81" i="47"/>
  <c r="E76" i="47"/>
  <c r="D76" i="47"/>
  <c r="C76" i="47"/>
  <c r="E75" i="47"/>
  <c r="D75" i="47"/>
  <c r="C75" i="47"/>
  <c r="E74" i="47"/>
  <c r="D74" i="47"/>
  <c r="C74" i="47"/>
  <c r="B74" i="47"/>
  <c r="E62" i="47"/>
  <c r="D62" i="47"/>
  <c r="C62" i="47"/>
  <c r="B62" i="47"/>
  <c r="E59" i="47"/>
  <c r="D59" i="47"/>
  <c r="C59" i="47"/>
  <c r="B59" i="47"/>
  <c r="E56" i="47"/>
  <c r="D56" i="47"/>
  <c r="C56" i="47"/>
  <c r="B56" i="47"/>
  <c r="E50" i="47"/>
  <c r="D50" i="47"/>
  <c r="C50" i="47"/>
  <c r="B50" i="47"/>
  <c r="E47" i="47"/>
  <c r="D47" i="47"/>
  <c r="C47" i="47"/>
  <c r="B47" i="47"/>
  <c r="E44" i="47"/>
  <c r="D44" i="47"/>
  <c r="C44" i="47"/>
  <c r="B44" i="47"/>
  <c r="E39" i="47"/>
  <c r="D39" i="47"/>
  <c r="C39" i="47"/>
  <c r="E38" i="47"/>
  <c r="D38" i="47"/>
  <c r="C38" i="47"/>
  <c r="E37" i="47"/>
  <c r="D37" i="47"/>
  <c r="D40" i="47" s="1"/>
  <c r="C37" i="47"/>
  <c r="B37" i="47"/>
  <c r="D556" i="47" l="1"/>
  <c r="E176" i="47"/>
  <c r="E177" i="47" s="1"/>
  <c r="E188" i="47"/>
  <c r="C225" i="47"/>
  <c r="E262" i="47"/>
  <c r="E413" i="47"/>
  <c r="C439" i="47"/>
  <c r="E464" i="47"/>
  <c r="C492" i="47"/>
  <c r="C542" i="47"/>
  <c r="C592" i="47"/>
  <c r="E618" i="47"/>
  <c r="C643" i="47"/>
  <c r="E669" i="47"/>
  <c r="C478" i="47"/>
  <c r="C361" i="47"/>
  <c r="C362" i="47" s="1"/>
  <c r="E693" i="47"/>
  <c r="C213" i="47"/>
  <c r="C214" i="47" s="1"/>
  <c r="E324" i="47"/>
  <c r="E325" i="47" s="1"/>
  <c r="E398" i="47"/>
  <c r="E399" i="47" s="1"/>
  <c r="C687" i="47"/>
  <c r="C40" i="47"/>
  <c r="E65" i="47"/>
  <c r="E66" i="47" s="1"/>
  <c r="E77" i="47"/>
  <c r="C102" i="47"/>
  <c r="C103" i="47" s="1"/>
  <c r="E139" i="47"/>
  <c r="E140" i="47" s="1"/>
  <c r="B176" i="47"/>
  <c r="B177" i="47" s="1"/>
  <c r="D213" i="47"/>
  <c r="D214" i="47" s="1"/>
  <c r="D225" i="47"/>
  <c r="B250" i="47"/>
  <c r="B251" i="47" s="1"/>
  <c r="D287" i="47"/>
  <c r="D288" i="47" s="1"/>
  <c r="B324" i="47"/>
  <c r="B325" i="47" s="1"/>
  <c r="D361" i="47"/>
  <c r="D362" i="47" s="1"/>
  <c r="B398" i="47"/>
  <c r="B399" i="47" s="1"/>
  <c r="D439" i="47"/>
  <c r="D492" i="47"/>
  <c r="D542" i="47"/>
  <c r="D592" i="47"/>
  <c r="D686" i="47"/>
  <c r="B696" i="47"/>
  <c r="B65" i="47"/>
  <c r="B66" i="47" s="1"/>
  <c r="D102" i="47"/>
  <c r="D103" i="47" s="1"/>
  <c r="B139" i="47"/>
  <c r="B140" i="47" s="1"/>
  <c r="C176" i="47"/>
  <c r="C177" i="47" s="1"/>
  <c r="E213" i="47"/>
  <c r="E214" i="47" s="1"/>
  <c r="C250" i="47"/>
  <c r="C251" i="47" s="1"/>
  <c r="E287" i="47"/>
  <c r="E288" i="47" s="1"/>
  <c r="C324" i="47"/>
  <c r="C325" i="47" s="1"/>
  <c r="E361" i="47"/>
  <c r="E362" i="47" s="1"/>
  <c r="C398" i="47"/>
  <c r="C399" i="47" s="1"/>
  <c r="E686" i="47"/>
  <c r="D65" i="47"/>
  <c r="D66" i="47" s="1"/>
  <c r="B102" i="47"/>
  <c r="B103" i="47" s="1"/>
  <c r="D139" i="47"/>
  <c r="D140" i="47" s="1"/>
  <c r="E250" i="47"/>
  <c r="E251" i="47" s="1"/>
  <c r="C287" i="47"/>
  <c r="C288" i="47" s="1"/>
  <c r="E606" i="47"/>
  <c r="E40" i="47"/>
  <c r="C65" i="47"/>
  <c r="C66" i="47" s="1"/>
  <c r="C77" i="47"/>
  <c r="E102" i="47"/>
  <c r="E103" i="47" s="1"/>
  <c r="E114" i="47"/>
  <c r="C139" i="47"/>
  <c r="C140" i="47" s="1"/>
  <c r="D176" i="47"/>
  <c r="D177" i="47" s="1"/>
  <c r="D188" i="47"/>
  <c r="B213" i="47"/>
  <c r="B214" i="47" s="1"/>
  <c r="D250" i="47"/>
  <c r="D251" i="47" s="1"/>
  <c r="D262" i="47"/>
  <c r="B287" i="47"/>
  <c r="B288" i="47" s="1"/>
  <c r="D324" i="47"/>
  <c r="D325" i="47" s="1"/>
  <c r="D336" i="47"/>
  <c r="B361" i="47"/>
  <c r="B362" i="47" s="1"/>
  <c r="D398" i="47"/>
  <c r="D399" i="47" s="1"/>
  <c r="D413" i="47"/>
  <c r="D464" i="47"/>
  <c r="D517" i="47"/>
  <c r="D567" i="47"/>
  <c r="D618" i="47"/>
  <c r="D669" i="47"/>
  <c r="B686" i="47"/>
  <c r="C690" i="47"/>
  <c r="C699" i="47"/>
  <c r="C708" i="47"/>
  <c r="C693" i="47"/>
  <c r="C702" i="47"/>
  <c r="C696" i="47"/>
  <c r="C705" i="47"/>
  <c r="C299" i="47"/>
  <c r="D77" i="47"/>
  <c r="E517" i="47"/>
  <c r="E567" i="47"/>
  <c r="E373" i="47"/>
  <c r="D373" i="47"/>
  <c r="C373" i="47"/>
  <c r="E336" i="47"/>
  <c r="C336" i="47"/>
  <c r="E299" i="47"/>
  <c r="D299" i="47"/>
  <c r="E151" i="47"/>
  <c r="D151" i="47"/>
  <c r="C151" i="47"/>
  <c r="C114" i="47"/>
  <c r="D114" i="47"/>
  <c r="D643" i="47"/>
  <c r="C686" i="47" l="1"/>
  <c r="B718" i="47"/>
  <c r="E718" i="47"/>
  <c r="D718" i="47"/>
  <c r="C718" i="47"/>
  <c r="B113" i="17" l="1"/>
  <c r="B132" i="17"/>
  <c r="B154" i="17"/>
  <c r="B157" i="17"/>
  <c r="C157" i="17"/>
  <c r="D157" i="17"/>
  <c r="E157" i="17"/>
  <c r="B158" i="17"/>
  <c r="C158" i="17"/>
  <c r="D158" i="17"/>
  <c r="E158" i="17"/>
  <c r="B159" i="17"/>
  <c r="C159" i="17"/>
  <c r="D159" i="17"/>
  <c r="E159" i="17"/>
  <c r="B161" i="17"/>
  <c r="C161" i="17"/>
  <c r="D161" i="17"/>
  <c r="E161" i="17"/>
  <c r="B162" i="17"/>
  <c r="C162" i="17"/>
  <c r="D162" i="17"/>
  <c r="E162" i="17"/>
  <c r="B163" i="17"/>
  <c r="C163" i="17"/>
  <c r="D163" i="17"/>
  <c r="E163" i="17"/>
  <c r="B164" i="17"/>
  <c r="C164" i="17"/>
  <c r="D164" i="17"/>
  <c r="E164" i="17"/>
  <c r="C156" i="17"/>
  <c r="D156" i="17"/>
  <c r="E156" i="17"/>
  <c r="B156" i="17"/>
  <c r="B153" i="17"/>
  <c r="B152" i="17" s="1"/>
  <c r="B136" i="17"/>
  <c r="C136" i="17"/>
  <c r="D136" i="17"/>
  <c r="E136" i="17"/>
  <c r="B138" i="17"/>
  <c r="C138" i="17"/>
  <c r="D138" i="17"/>
  <c r="E138" i="17"/>
  <c r="B139" i="17"/>
  <c r="C139" i="17"/>
  <c r="D139" i="17"/>
  <c r="E139" i="17"/>
  <c r="B141" i="17"/>
  <c r="C141" i="17"/>
  <c r="D141" i="17"/>
  <c r="E141" i="17"/>
  <c r="B142" i="17"/>
  <c r="C142" i="17"/>
  <c r="D142" i="17"/>
  <c r="E142" i="17"/>
  <c r="B144" i="17"/>
  <c r="C144" i="17"/>
  <c r="D144" i="17"/>
  <c r="E144" i="17"/>
  <c r="B145" i="17"/>
  <c r="C145" i="17"/>
  <c r="D145" i="17"/>
  <c r="E145" i="17"/>
  <c r="B147" i="17"/>
  <c r="C147" i="17"/>
  <c r="D147" i="17"/>
  <c r="E147" i="17"/>
  <c r="B148" i="17"/>
  <c r="C148" i="17"/>
  <c r="D148" i="17"/>
  <c r="E148" i="17"/>
  <c r="B150" i="17"/>
  <c r="C150" i="17"/>
  <c r="D150" i="17"/>
  <c r="E150" i="17"/>
  <c r="B151" i="17"/>
  <c r="C151" i="17"/>
  <c r="D151" i="17"/>
  <c r="E151" i="17"/>
  <c r="C153" i="17"/>
  <c r="D153" i="17"/>
  <c r="E153" i="17"/>
  <c r="C154" i="17"/>
  <c r="D154" i="17"/>
  <c r="E154" i="17"/>
  <c r="C135" i="17"/>
  <c r="D135" i="17"/>
  <c r="E135" i="17"/>
  <c r="B135" i="17"/>
  <c r="C97" i="17"/>
  <c r="C85" i="17"/>
  <c r="C45" i="17"/>
  <c r="D42" i="17"/>
  <c r="E42" i="17"/>
  <c r="C42" i="17"/>
  <c r="C48" i="17"/>
  <c r="D48" i="17"/>
  <c r="E48" i="17"/>
  <c r="B48" i="17"/>
  <c r="C60" i="17"/>
  <c r="D60" i="17"/>
  <c r="E60" i="17"/>
  <c r="B60" i="17"/>
  <c r="C134" i="17" l="1"/>
  <c r="C100" i="17"/>
  <c r="C137" i="17"/>
  <c r="E134" i="17"/>
  <c r="C152" i="17"/>
  <c r="D160" i="17"/>
  <c r="C160" i="17"/>
  <c r="E152" i="17"/>
  <c r="D149" i="17"/>
  <c r="D146" i="17"/>
  <c r="D143" i="17"/>
  <c r="D137" i="17"/>
  <c r="B134" i="17"/>
  <c r="C146" i="17"/>
  <c r="C143" i="17"/>
  <c r="C140" i="17"/>
  <c r="B155" i="17"/>
  <c r="D152" i="17"/>
  <c r="C149" i="17"/>
  <c r="B160" i="17"/>
  <c r="B149" i="17"/>
  <c r="B146" i="17"/>
  <c r="B143" i="17"/>
  <c r="B140" i="17"/>
  <c r="B137" i="17"/>
  <c r="E160" i="17"/>
  <c r="D140" i="17"/>
  <c r="D134" i="17"/>
  <c r="E149" i="17"/>
  <c r="E146" i="17"/>
  <c r="E143" i="17"/>
  <c r="E140" i="17"/>
  <c r="E137" i="17"/>
  <c r="E155" i="17"/>
  <c r="C155" i="17"/>
  <c r="D155" i="17"/>
  <c r="B133" i="17" l="1"/>
  <c r="C73" i="17"/>
  <c r="E73" i="17" l="1"/>
  <c r="D73" i="17"/>
  <c r="C36" i="17"/>
  <c r="E125" i="17" l="1"/>
  <c r="D125" i="17"/>
  <c r="C125" i="17"/>
  <c r="B125" i="17"/>
  <c r="E120" i="17"/>
  <c r="E130" i="17" s="1"/>
  <c r="D120" i="17"/>
  <c r="D130" i="17" s="1"/>
  <c r="C120" i="17"/>
  <c r="C130" i="17" s="1"/>
  <c r="B120" i="17"/>
  <c r="B130" i="17" s="1"/>
  <c r="E114" i="17"/>
  <c r="D114" i="17"/>
  <c r="C114" i="17"/>
  <c r="C132" i="17"/>
  <c r="E97" i="17"/>
  <c r="D97" i="17"/>
  <c r="B97" i="17"/>
  <c r="E85" i="17"/>
  <c r="D85" i="17"/>
  <c r="B85" i="17"/>
  <c r="E45" i="17"/>
  <c r="D45" i="17"/>
  <c r="B45" i="17"/>
  <c r="B42" i="17"/>
  <c r="E36" i="17"/>
  <c r="D36" i="17"/>
  <c r="D113" i="17" l="1"/>
  <c r="D132" i="17"/>
  <c r="E113" i="17"/>
  <c r="E132" i="17"/>
  <c r="C63" i="17"/>
  <c r="C64" i="17" s="1"/>
  <c r="D133" i="17"/>
  <c r="C133" i="17"/>
  <c r="B63" i="17"/>
  <c r="B64" i="17" s="1"/>
  <c r="E63" i="17"/>
  <c r="E64" i="17" s="1"/>
  <c r="C115" i="17"/>
  <c r="E133" i="17"/>
  <c r="B100" i="17"/>
  <c r="D115" i="17"/>
  <c r="D63" i="17"/>
  <c r="C74" i="17"/>
  <c r="C113" i="17"/>
  <c r="E115" i="17"/>
  <c r="D100" i="17"/>
  <c r="E100" i="17"/>
  <c r="E116" i="17" l="1"/>
  <c r="C116" i="17"/>
  <c r="B35" i="17"/>
  <c r="C37" i="17"/>
  <c r="C35" i="17"/>
  <c r="D116" i="17"/>
  <c r="B72" i="17"/>
  <c r="E37" i="17"/>
  <c r="E35" i="17"/>
  <c r="E101" i="17" l="1"/>
  <c r="E74" i="17"/>
  <c r="C38" i="17"/>
  <c r="D101" i="17"/>
  <c r="D72" i="17"/>
  <c r="E165" i="17"/>
  <c r="C101" i="17"/>
  <c r="C72" i="17"/>
  <c r="C75" i="17" s="1"/>
  <c r="B165" i="17"/>
  <c r="D165" i="17"/>
  <c r="D35" i="17"/>
  <c r="D38" i="17" s="1"/>
  <c r="D37" i="17"/>
  <c r="C165" i="17"/>
  <c r="E72" i="17"/>
  <c r="B101" i="17"/>
  <c r="D74" i="17"/>
  <c r="D64" i="17"/>
  <c r="E38" i="17" l="1"/>
  <c r="D75" i="17"/>
  <c r="E75" i="17"/>
</calcChain>
</file>

<file path=xl/comments1.xml><?xml version="1.0" encoding="utf-8"?>
<comments xmlns="http://schemas.openxmlformats.org/spreadsheetml/2006/main">
  <authors>
    <author>Eridana Zoto</author>
  </authors>
  <commentList>
    <comment ref="A65" authorId="0" shapeId="0">
      <text>
        <r>
          <rPr>
            <sz val="8"/>
            <color indexed="81"/>
            <rFont val="Tahoma"/>
            <family val="2"/>
          </rPr>
          <t xml:space="preserve">produkti 91201AB  paraqitet me kosto totale në rritje për vitet 2020-2022, kjo si rezultat i rritjes së sasisë së këtij produkti nga viti në vit nga ku si rrjedhjojë shoqërohet me rritje të kostos/njësi të produktit në fjalë, rritje që vjen dhe si shkak i parashikimit për shlyerjen e detyrimeve për vendimet gjyqësore te viteve 2020-2022
</t>
        </r>
      </text>
    </comment>
  </commentList>
</comments>
</file>

<file path=xl/sharedStrings.xml><?xml version="1.0" encoding="utf-8"?>
<sst xmlns="http://schemas.openxmlformats.org/spreadsheetml/2006/main" count="2819" uniqueCount="360">
  <si>
    <t xml:space="preserve">600. Pagat </t>
  </si>
  <si>
    <t xml:space="preserve">602. Mallrat dhe shërbimet </t>
  </si>
  <si>
    <t xml:space="preserve">603. Subvencionet </t>
  </si>
  <si>
    <t xml:space="preserve">606. Transferta për familjet dhe individët </t>
  </si>
  <si>
    <t>Kodi i Programit</t>
  </si>
  <si>
    <t>Buxheti</t>
  </si>
  <si>
    <t>Parashikimi</t>
  </si>
  <si>
    <t>Përshkrimi i Programit</t>
  </si>
  <si>
    <t>Sasia</t>
  </si>
  <si>
    <t>Përshkrimi i Produktit:</t>
  </si>
  <si>
    <t>Qëllimet e Politikës së Programit</t>
  </si>
  <si>
    <t>Treguesit e Performancës në nivel Qëllimi</t>
  </si>
  <si>
    <t>Objektivi 1 i Politikës së Programit</t>
  </si>
  <si>
    <t>Treguesit e Performancës për Objektivin 1</t>
  </si>
  <si>
    <t>Njësia Matëse</t>
  </si>
  <si>
    <t>Kosto totale (në mijë lekë)</t>
  </si>
  <si>
    <t xml:space="preserve">Ndryshimi në % i Sasisë  </t>
  </si>
  <si>
    <t xml:space="preserve">Ndryshimi në % i kostos totale  </t>
  </si>
  <si>
    <t>Ndryshimi në % i kostos për njësi</t>
  </si>
  <si>
    <t>230. Aktivet e patrupëzuara</t>
  </si>
  <si>
    <t>231. Aktivet e trupëzuara</t>
  </si>
  <si>
    <t>Emërtimi i Programit Buxhetor</t>
  </si>
  <si>
    <t>…</t>
  </si>
  <si>
    <t>Kosto për njësi (në mijë lekë)</t>
  </si>
  <si>
    <t>604. Transferta të brendshme</t>
  </si>
  <si>
    <t>605. Transferta të jashtme</t>
  </si>
  <si>
    <t>Programi Buxhetor Afatmesëm</t>
  </si>
  <si>
    <t>Politikat Ekzistuese</t>
  </si>
  <si>
    <t>601. Sigurimet Shoqërore dhe Shendetësore</t>
  </si>
  <si>
    <t>Produktet për Objektivin 1</t>
  </si>
  <si>
    <t>Kosto totale e produktit 1</t>
  </si>
  <si>
    <t>Kontroll</t>
  </si>
  <si>
    <t>Emri</t>
  </si>
  <si>
    <t>Nenshkrimi</t>
  </si>
  <si>
    <t>Data</t>
  </si>
  <si>
    <t>Koordinatori i GMS/ Nepunesi Autorizues</t>
  </si>
  <si>
    <t>Shpenzimet Kapitale</t>
  </si>
  <si>
    <t>Kategoria 1: Shpenzimet Administrative Kapitale</t>
  </si>
  <si>
    <t xml:space="preserve">230. Aktive të patrupëzuara </t>
  </si>
  <si>
    <t xml:space="preserve">231. Aktive të trupëzuara </t>
  </si>
  <si>
    <t>Kategoria 2: Shpenzimet për projekte investimesh</t>
  </si>
  <si>
    <t xml:space="preserve">Shpenzimet Korrente* </t>
  </si>
  <si>
    <t>Shpenzimet Kapitale***</t>
  </si>
  <si>
    <t>Totali i shpenzimeve të Programit sipas produkteve*****</t>
  </si>
  <si>
    <t>Totali i shpenzimeve të Programit sipas artikujve*****</t>
  </si>
  <si>
    <t>Titullari i Institucionit / Ministri</t>
  </si>
  <si>
    <t>Arti dhe Kultura</t>
  </si>
  <si>
    <t>08230</t>
  </si>
  <si>
    <t xml:space="preserve">Veprimtari të arteve skenike që synojnë zhvillimin, prodhimin dhe promovimin e gjinive skenike të mëdha si opera, balet duke transmetuar vlerat më të mira në funksion të turizmit kulturor dhe diplomacisë kulturore në nivele ndërkombëtare. </t>
  </si>
  <si>
    <t>nr aktivitetesh</t>
  </si>
  <si>
    <t>Kapitulli 01</t>
  </si>
  <si>
    <t>Kapitulli 05</t>
  </si>
  <si>
    <t>Premiera dhe shfaqje artistike të zhanrit skenik teatror klasik dhe bashkëkohor.</t>
  </si>
  <si>
    <t>TK</t>
  </si>
  <si>
    <t xml:space="preserve">Veprimtari teatrore të autorëve shqiptarë dhe të huaj përmes zhvillimit, prodhimit dhe promovimit formave të reja të shprehjes skenike. </t>
  </si>
  <si>
    <t>Kosto totale e produktit 2</t>
  </si>
  <si>
    <t>Premiera dhe shfaqje artistike të zhanrit skenik teatror eksperimental klasik dhe bashkëkohor.</t>
  </si>
  <si>
    <t xml:space="preserve">Prodhimin dhe promovimin e Artit dhe kulturës Teatrore Eksperimentale në Shqipëri, me qëllim edukimin e brezave të rinj dhe zhvillimin e audiencave.  </t>
  </si>
  <si>
    <t>Kosto totale e produktit 3</t>
  </si>
  <si>
    <t>Ekspozita me vepra pjesë e fondit të GKA, të përkohshme të autorëve të traditës dhe bashkëkohore, autorë të diasporës dhe të huaj.</t>
  </si>
  <si>
    <t>GKA</t>
  </si>
  <si>
    <t>Ekspozita  kombëtare dhe ndërkombëtare me qëllim prezantimin, promovimin e trashëgimisë kulturore materiale kombëtare të RSH në fushën e arteve pamore të traditës dhe atyre bashkëkohore.</t>
  </si>
  <si>
    <t>Kosto totale e produktit 4</t>
  </si>
  <si>
    <t>Kosto totale e produktit 5</t>
  </si>
  <si>
    <t xml:space="preserve">Veprimtari edukuese të teatrit me dhe për fëmijë </t>
  </si>
  <si>
    <t>QKKF</t>
  </si>
  <si>
    <t>Veprimtari teatrore për fëmijë dhe edukimi i talenteve të reja që në vegjëli përmes shërbimeve të edukimit profesional artistik në fushat e muzikës, këngës, kërcimit, instrumenteve të ndryshëm muzikorë, pikturës etj.</t>
  </si>
  <si>
    <t>Kosto totale e produktit 6</t>
  </si>
  <si>
    <t xml:space="preserve">Veprimtari artistike në zhanrin e cirkut si dhe eksperimentimin  e formave  të reja të shprehjes skenike bashkëkohore.  </t>
  </si>
  <si>
    <t xml:space="preserve">Prodhimin dhe promovimin e artit të cirkut kombëtar me qëllim edukimin e brezave të rinj dhe zhvillimin e audiencave përmes formave artistike të akrobacisë, zhonglerimit, prestigjaturës, kllounatës dhe animacionit në mbështetje të traditës së cirkut shqiptar.  </t>
  </si>
  <si>
    <t>Kosto totale e produktit 7</t>
  </si>
  <si>
    <t>Veprimtari promovuese te materialeve filmike, pjesë e fondit të kinematografisë shqiptare dhe asaj të huaj.</t>
  </si>
  <si>
    <t>Veprimtari edukuese dhe promovuese duke  shfrytëzuar materialet arkivore filmike, si dokumente artistike, historike dhe me vlera të veçanta, në mbrojtje të Kinematografisë shqiptare dhe asaj të huaj.</t>
  </si>
  <si>
    <t>Kosto totale e produktit 8</t>
  </si>
  <si>
    <t>Veprimtari dhe shërbime te integruara dhe inovative per qytetaret përdorues dhe frekuentues te koleksioneve bibliotekare</t>
  </si>
  <si>
    <t>Kosto totale e produktit 9</t>
  </si>
  <si>
    <t>Projekte dhe programe ne mbeshtetje te skenes se pavarur</t>
  </si>
  <si>
    <t>aparati</t>
  </si>
  <si>
    <t>nr. aktivitetesh</t>
  </si>
  <si>
    <t>Kosto totale e produktit 10</t>
  </si>
  <si>
    <t>Blerje pajisjesh te ndryshme</t>
  </si>
  <si>
    <t xml:space="preserve">Produkti 1 </t>
  </si>
  <si>
    <t>Kodi i Projektit sipas listes se investimeve</t>
  </si>
  <si>
    <t>pajisje</t>
  </si>
  <si>
    <t>Kapitull 02</t>
  </si>
  <si>
    <t>Kapitulli 03</t>
  </si>
  <si>
    <t>Kapitulli 04</t>
  </si>
  <si>
    <t>Kosto totale e produkti 2</t>
  </si>
  <si>
    <t>Kapitull 05</t>
  </si>
  <si>
    <t>Kapitulli 02</t>
  </si>
  <si>
    <t>Elva Margariti</t>
  </si>
  <si>
    <t>18AE602</t>
  </si>
  <si>
    <t>Pajisje te blera per TKOB</t>
  </si>
  <si>
    <t>M120763</t>
  </si>
  <si>
    <t>Kodi i Projektit të Investimeve**</t>
  </si>
  <si>
    <t xml:space="preserve">Rikonsrtuksion TKOB </t>
  </si>
  <si>
    <t>Rikonstruksioni i  TKOB  me qëllim funskionimin komod  dhe me nievele standarde evropiane, të aktiviteteve  artistike që do të zhvillohen  në këtë objekt.</t>
  </si>
  <si>
    <t>objekt</t>
  </si>
  <si>
    <t>Programi "Arti dhe Kultura" është një nga programet e Ministrisë se Kulturës, nëpërmjet të cilit zbatohen politikat e programit qeverisës, për evidentimin, promovimin,  mbrojtjen,  forcimin e vlerave kulturore Kombëtare dhe mbikëqyr format e realizimit të tyre sipas parametrave të përcaktuara në politikë si dhe bazuar në dokumentet strategjikë të sektorit. Programi  dikton dhe zhvillon politika në mbrojtje të krijimtarisë dhe industrive krijuese, skenës së pavarur,  respektimit e genderit, të të drejtave të njeriut, në mbështetje të grupeve të margjinalizuara dhe diversitetit kulturor në rang vendi. Ky program, zbatohet nëpërmjet Drejtorisë së Përgjithshme të Planifikimit Strategjik për Artin dhe Kulturën, si dhe Institucioneve në varësi të saj, (Teatri Kombëtar i Operas, Baletit dhe Ansamblit Popullor, Teatri Kombëtar, Galeria Kombëtare e Arteve, Biblioteka Kombetare, Cirku Kombetar, Qendra Kulturore për Fëmijë, Teatri Kombëtar Ekseprimental "Kujtim Spahi vogli", Qendra Kombëtare e Librit, Arkivi Shtetëror Shqiptar i Filimit,  etj).</t>
  </si>
  <si>
    <t>Edukimi, zhvillimi dhe promovimi i skenës së pavarur artistike dhe shtrirja e industrive krijuese në rang vendi.</t>
  </si>
  <si>
    <t>Rritja e numrit te aktiviteteve  sensibilizuese / edukuese, artistike përmes promovimti të industrive krijuese në rang vendi.</t>
  </si>
  <si>
    <t>Rritja dhe zhvillimi i audiencave në funksion të mbrojtjes së krijimtarisë dhe cilësisë artistike duke respektuar genderin dhe të drejtat e njeriut.</t>
  </si>
  <si>
    <t xml:space="preserve">Rritja e interesit të masave ndaj programeve kulturore dhe industrive krijuese permes përmirësimit të shërbimeve në infrastrukturë si dhe rritjen e cilësisë artistike.  </t>
  </si>
  <si>
    <t>Objekte të rikonstruktuara - Në Institucionet e art kulturës.</t>
  </si>
  <si>
    <t xml:space="preserve">Aktivitete nga kalendarët artistik të zhvilluara nga Institucionet qëndrore publike të art - kulturës </t>
  </si>
  <si>
    <t>Rritja e punësimit me kohë të pjesshme për Artistët e rinj (Studentë), të angazhuar në shfaqje dhe programe kulturore në rang vendi. (Pakti i studentit)</t>
  </si>
  <si>
    <t>Rritja e audiencave, sensibilizimi dhe edukimi  i masave përmes industrive krijuese dhe atelieve artistike në institucionet e varësisë dhe nga skena e pavaruar.</t>
  </si>
  <si>
    <t>Shtrirja gjeografike e fushatave sensibilizuese dhe aktiviteteve artistike në funskion të turizmit kulturor në rang vendi. projekti (100 fshatrat) +kalendarët artitik (aparat-institucione varësie)</t>
  </si>
  <si>
    <t>Ngritja dhe afëtsimi kapaciteteve njerëzore në funksion të programeve  edukimit përmes kulturës krahasuar  me një vit më parë.</t>
  </si>
  <si>
    <t>Nxitja e konkurrencës artistike përmes audicioneve dhe konkurrimit publik krahasuar  me një vit më parë</t>
  </si>
  <si>
    <t>91203AA</t>
  </si>
  <si>
    <t>91203AB</t>
  </si>
  <si>
    <t>91203AC</t>
  </si>
  <si>
    <t>TKEKS</t>
  </si>
  <si>
    <t>91203AD</t>
  </si>
  <si>
    <t>QKL</t>
  </si>
  <si>
    <t>91203AF</t>
  </si>
  <si>
    <t>91203AG</t>
  </si>
  <si>
    <t>Cirku</t>
  </si>
  <si>
    <t>91203AH</t>
  </si>
  <si>
    <t>AQSHF</t>
  </si>
  <si>
    <t>91203AI</t>
  </si>
  <si>
    <t>BK</t>
  </si>
  <si>
    <t>91203AJ</t>
  </si>
  <si>
    <t>Ndërtese e re</t>
  </si>
  <si>
    <t>Planifikimi, Menaxhimi dhe Administrimi</t>
  </si>
  <si>
    <t>01110</t>
  </si>
  <si>
    <t>Programi "Planifikimi, Menaxhimi dhe Administrimi" siguron mbështetje juridike, financiare dhe me burime njerëzore në qëllim të përmbushjes së objektivave të Ministrise te Kulturës, në fushën e artit dhe kulturës, trashëgimise kulturore dhe diplomacisë kulturore shqiptare në përputhje me programin e Qeverisë së Republikës së Shqipërisë dhe detyrimeve që rrjedhin nga Marrëveshja e Stabilizim Asociimit (MSA). Ky program është gjithashtu garant për luftën kundër korrupsionit dhe vendim-marrjen bazuar mbi principet e transparencës dhe gjithpërfshirjes.</t>
  </si>
  <si>
    <t xml:space="preserve">Aplikime te fituara ndaj totalit te aplikimeve te kryera per thithje fondesh ne programe komunitare </t>
  </si>
  <si>
    <t xml:space="preserve">Masat ligjore per fushen e pergjegjesise se MK te realizuara ndaj atyre te planifikuara ne PKIE (Plani Komb I Integrimit Europian) </t>
  </si>
  <si>
    <t>Marreveshje dy apo shumepaleshe ne fushen e Kultures te nenshkruara ndaj totalit te planifikuar</t>
  </si>
  <si>
    <t xml:space="preserve">Krijimi i një mjedisi të qëndrueshëm ligjor e institucional për zhvillimin e artit dhe kulturës </t>
  </si>
  <si>
    <t>Ndryshim ne rankim i MK ndaj ML, krahasuar me vitin 2017 referuar raportit te monitorimit te cilesise se sistemit te kontrollit te brendshem nga MFE</t>
  </si>
  <si>
    <t xml:space="preserve">Rritja e aktiviteteve ndergjegjesuese ne nivel kombetar per brezat e rinj mbi te drejtat e autorit dhe te drejtat e tjera te lidhura me to </t>
  </si>
  <si>
    <t>Raste Diskriminimi te konstatuara dhe te raportuara ne MK</t>
  </si>
  <si>
    <t>Numri I grave ne pozicione drejtuese ne raport me nr total te punonjesve bazuar ne strukturen aktuale ne fuqi</t>
  </si>
  <si>
    <t>Akte ligjore/nenligjore te miratuara</t>
  </si>
  <si>
    <t>Hartimi dhe miratimi i akteve te reja ligjore dhe nenligjore ne perputhje me programin e qeverise dhe detyrimeve qe rrjedhin nga MSA sipas fushes se veprimtarise se MK.</t>
  </si>
  <si>
    <t>nr.aktesh</t>
  </si>
  <si>
    <t xml:space="preserve">Staf i trajnuar </t>
  </si>
  <si>
    <t>Ngritja e kapaciteteve planifikuese dhe menaxhuese per stafin e MK me qellim permbushjen me cilesi te detyrave</t>
  </si>
  <si>
    <t>nr.trajnimesh</t>
  </si>
  <si>
    <t>Kodi i Projektit të Investimeve****</t>
  </si>
  <si>
    <t>Trashëgimia Kulturore dhe Muzetë</t>
  </si>
  <si>
    <t>08220</t>
  </si>
  <si>
    <t xml:space="preserve">Numër objektesh të regjistruara në databazën kombëtare të trashëgimisë kundrejt totalit; </t>
  </si>
  <si>
    <t>Objekte monument kulture të ruajtura dhe mbrojtura</t>
  </si>
  <si>
    <t xml:space="preserve">Ruajtja, mbrojtja, konservimi, restaurimi, studimi, promovimi,  mirmbajtja e objekteve të trashëgimisë kulturore materiale (monumenteve të kulturës, ansambleve arkitektonike, qyteteve muze, qendra historike, zonave dhe parqeve arkeologjike) dhe shnderrimi i tyre në të vizitueshëm për publikun. </t>
  </si>
  <si>
    <t xml:space="preserve">Nr. objekte monument kulture </t>
  </si>
  <si>
    <t>Restaurime</t>
  </si>
  <si>
    <t xml:space="preserve">objekt </t>
  </si>
  <si>
    <t>Objektivi 2 i Politikës së Programit</t>
  </si>
  <si>
    <t xml:space="preserve">Promovimi i vlerave të trashëgimisë kulturore </t>
  </si>
  <si>
    <t>Treguesit e Performancës për Objektivin 2</t>
  </si>
  <si>
    <t>Trend rrites</t>
  </si>
  <si>
    <t>Muze të mirëmbajtura dhe të vizitueshëm nga publiku</t>
  </si>
  <si>
    <t xml:space="preserve">Aktivitete të fushës së trashëgimisë jomateriale </t>
  </si>
  <si>
    <t xml:space="preserve">Ruajtja e trashëgimisë jomateriale, mbrojtja dhe përhapja e vlerave më të mira të trashëgimisë jomateriale dhe transmetimi i tyre në brezat e rinj, edukimi përmes kulturës, inventarizimi dhe dokumentimi i trashëgimisë jomateriale.
Zhvillimi i veprimtarive në të gjitha fushat e Trashëgimisë Kulturore, Nismës "Miku i Monumentit" dhe "Edukimi përmes Trashëgimisë Kulturore". </t>
  </si>
  <si>
    <t>nr. Aktivitete</t>
  </si>
  <si>
    <t>Nr. institucionesh</t>
  </si>
  <si>
    <t>Kozeta Angjeliu</t>
  </si>
  <si>
    <t>91201AA</t>
  </si>
  <si>
    <t>91201AB</t>
  </si>
  <si>
    <t>91202AA</t>
  </si>
  <si>
    <t>91202AC</t>
  </si>
  <si>
    <t>91202AD</t>
  </si>
  <si>
    <t>Entela Çipa</t>
  </si>
  <si>
    <t xml:space="preserve">Projekti me Rajonin e Pulias per rikualifikimin e hapsires se Parkut te Kinostudios"Parku Artit" </t>
  </si>
  <si>
    <t>Rritja e kontrollit per zbatimin e legjislacionit ne fuqi nepermjet Auditimeve te synuara ne planin strategjik 2020-2022</t>
  </si>
  <si>
    <t>Nr. i projekteve me thirrje  në mbështetje e industrive krijuese duke respektuar barazinë gjinore, të drejtat e njeriut,  grupet e margjinalizuara dhe diversitetin kulturor në rang vendi.  (projekte me thirrje).</t>
  </si>
  <si>
    <t xml:space="preserve">
</t>
  </si>
  <si>
    <t xml:space="preserve">Aktivitete ne mbështetje te botimeve te librit dhe revistave në fushën e letërsisë dhe shkencave shoqërore, si dhe Përkthimeve të veprave të autorëve shqiptarë në gjuhë të huaja dhe prezantime të letërsisë shqipe në nivel ndërkombëtar.
</t>
  </si>
  <si>
    <t>nr. aktivitetesh duke respektuar barazinë gjinore, të drejtat e njeriut,  grupet e margjinalizuara dhe diversitetin kulturor.</t>
  </si>
  <si>
    <t xml:space="preserve"> Kalendaret e edukimit artistik duke respektuar barazinë gjinore, të drejtat e njeriut,  grupet e margjinalizuara dhe diversitetin kulturor në rang vendi.  Projekte artistike në nivel kombëtar dhe ndërkombëtar; Aktivitete artistike në mbeshtetje dhe funksion të pasurimit me jetë artitike përgjatë sezonit të  turizimit kulturor në vend;  edukimin e masave  mbi respektimin dhe mosdiskriminimin e arritjeve të barazisë gjinore në Shqipëri. Përfaqësimin e produkteve artistike shqiptare në arenën elitare ndëkombëtare. </t>
  </si>
  <si>
    <t xml:space="preserve">Premiera dhe shfaqje artistike të zhanrit skenik operistik, koreografik dhe folklorit kombëtar.
</t>
  </si>
  <si>
    <t xml:space="preserve">TVSH IPA per projektin "Hamleti" </t>
  </si>
  <si>
    <t xml:space="preserve">TVSH per Rikualifikimin hapsires se Parkut te Kinostudios"Parku Artit" </t>
  </si>
  <si>
    <t xml:space="preserve">Restaurimi, Rikonstruksioni dhe Rehabilitimi i hapsirave ne Muzeun e Arteve te bukra (Galerisë Kombetare të Arteve) </t>
  </si>
  <si>
    <t>Rikonstruksione ambjentesh, godinash</t>
  </si>
  <si>
    <t>nr.aktivitetesh</t>
  </si>
  <si>
    <t>Sherbime dhe Veprimtari qe synojnë implementimin e teknologjive të reja në shërbimin e koleksioneve bibliotekare; ofrimit të paketës së shërbimeve për qytetarët të grupmoshave të ndryshme.</t>
  </si>
  <si>
    <t>Nr. I programeve komunitare ne funksion te edukimit dhe industrive krijuese</t>
  </si>
  <si>
    <t xml:space="preserve"> Projekt Studim-Projektim </t>
  </si>
  <si>
    <t>Projekti per Rivitalizimin dhe rikualifikimin e territorit te ish Kinostudios "Shqiperia Sot", '"Parku Artit"</t>
  </si>
  <si>
    <t xml:space="preserve">Projekti Unesco "Inventarizimi me bazë Komunitare të Trashëgimisë Kulturore Jomateriale" </t>
  </si>
  <si>
    <t>Projekti IPA "MoNA"Realizimi i punimeve të konservimit dhe drenazhimit në Portën me Kulla dhe Nimfeu, qyteti antik Butrint”</t>
  </si>
  <si>
    <t>aktivitete</t>
  </si>
  <si>
    <r>
      <t xml:space="preserve">Detajimi i Kostos Totale të </t>
    </r>
    <r>
      <rPr>
        <b/>
        <sz val="9"/>
        <color rgb="FFFF0000"/>
        <rFont val="Garamond"/>
        <family val="1"/>
      </rPr>
      <t>Produktit 1</t>
    </r>
    <r>
      <rPr>
        <b/>
        <sz val="9"/>
        <color theme="1"/>
        <rFont val="Garamond"/>
        <family val="1"/>
      </rPr>
      <t xml:space="preserve"> sipas Artikujve Ekonomikë</t>
    </r>
  </si>
  <si>
    <t>91202AB</t>
  </si>
  <si>
    <t xml:space="preserve"> Trashegimia materiale e jomateriale e inventarizuar.</t>
  </si>
  <si>
    <t>nr. Kartelash</t>
  </si>
  <si>
    <r>
      <t>Detajimi i Kostos Totale të</t>
    </r>
    <r>
      <rPr>
        <b/>
        <sz val="9"/>
        <color rgb="FFFF0000"/>
        <rFont val="Garamond"/>
        <family val="1"/>
      </rPr>
      <t xml:space="preserve"> Produktit 2 </t>
    </r>
    <r>
      <rPr>
        <b/>
        <sz val="9"/>
        <color theme="1"/>
        <rFont val="Garamond"/>
        <family val="1"/>
      </rPr>
      <t>sipas Artikujve Ekonomikë</t>
    </r>
  </si>
  <si>
    <r>
      <t xml:space="preserve">Detajimi i Kostos Totale të </t>
    </r>
    <r>
      <rPr>
        <b/>
        <sz val="9"/>
        <color rgb="FFFF0000"/>
        <rFont val="Garamond"/>
        <family val="1"/>
      </rPr>
      <t xml:space="preserve">Produktit 1 </t>
    </r>
    <r>
      <rPr>
        <b/>
        <sz val="9"/>
        <color theme="1"/>
        <rFont val="Garamond"/>
        <family val="1"/>
      </rPr>
      <t>sipas Artikujve Ekonomikë</t>
    </r>
  </si>
  <si>
    <r>
      <t xml:space="preserve">Detajimi i Kostos Totale të </t>
    </r>
    <r>
      <rPr>
        <b/>
        <sz val="9"/>
        <color rgb="FFFF0000"/>
        <rFont val="Garamond"/>
        <family val="1"/>
      </rPr>
      <t xml:space="preserve">Produktit 2 </t>
    </r>
    <r>
      <rPr>
        <b/>
        <sz val="9"/>
        <color theme="1"/>
        <rFont val="Garamond"/>
        <family val="1"/>
      </rPr>
      <t>sipas Artikujve Ekonomikë</t>
    </r>
  </si>
  <si>
    <t>Kodi i Projektit sipas listes së investimeve</t>
  </si>
  <si>
    <r>
      <t xml:space="preserve">Detajimi i Kostos Totale të </t>
    </r>
    <r>
      <rPr>
        <b/>
        <sz val="9"/>
        <color rgb="FFFF0000"/>
        <rFont val="Garamond"/>
        <family val="1"/>
      </rPr>
      <t xml:space="preserve">Produktit 3 </t>
    </r>
    <r>
      <rPr>
        <b/>
        <sz val="9"/>
        <color theme="1"/>
        <rFont val="Garamond"/>
        <family val="1"/>
      </rPr>
      <t>sipas Artikujve Ekonomikë</t>
    </r>
  </si>
  <si>
    <t>Kosto totale e produkti 3</t>
  </si>
  <si>
    <r>
      <t xml:space="preserve">Detajimi i Kostos Totale të </t>
    </r>
    <r>
      <rPr>
        <b/>
        <sz val="9"/>
        <color rgb="FFFF0000"/>
        <rFont val="Garamond"/>
        <family val="1"/>
      </rPr>
      <t>Produktit 2</t>
    </r>
    <r>
      <rPr>
        <b/>
        <sz val="9"/>
        <color theme="1"/>
        <rFont val="Garamond"/>
        <family val="1"/>
      </rPr>
      <t xml:space="preserve"> sipas Artikujve Ekonomikë</t>
    </r>
  </si>
  <si>
    <t>Produktet për Objektivin 2</t>
  </si>
  <si>
    <t xml:space="preserve">Shpenzimet Korrente </t>
  </si>
  <si>
    <t>Projekte Muzealizimi dhe rikonstruksioni</t>
  </si>
  <si>
    <t>Ruajtja, mbrojtja dhe promovimin e trashëgimisë kulturore materiale, jomateriale dhe muzeve</t>
  </si>
  <si>
    <t>Emërtimi i Treguesit 1 -Objekte të trashëgimisë arkitektonike, muze  dhe peisazhit të restauruara dhe mirëmbajtura kundrejt totalit.</t>
  </si>
  <si>
    <t>Rehabilitimi i trashëgimisë arkitektonike, muzeve dhe peisazhit përmes rritjes së numrit të monumenteve dhe muzeve të rehabilituara</t>
  </si>
  <si>
    <t xml:space="preserve">Numri i objekteve të trashëgimisë arkitektonike, muze dhe peisazhit të restauruara dhe mirëmbajtura kundrejt totalit; </t>
  </si>
  <si>
    <t xml:space="preserve">Numër vizitoresh në Muze, Monumentet e kulturës dhe Parqe Arkeologjike në funksion të turizmit kulturor; </t>
  </si>
  <si>
    <t>Ruajtja dhe përmirësimi infrastrukturës muzeore, koleksioneve dhe pasurimi i tyre; forcimi i kapaciteteve profesionale. Mirëfunksionimi i rrjetit kombëtar të muzeve, rritja e vizitueshmeriesë përmes promovimit,  mirëmbajtjes e restaurimit të fondeve e koleksioneve muzeore. Forcimi i rolit të institucioneve të ruajtjes së kujtesës në jetën kulturore të vendit dhe në edukimin e brezave përmes kulturës. Zhvillimin e rrjetit të muzeve kombëtarë dhe lokalë.</t>
  </si>
  <si>
    <t xml:space="preserve">Emërtimi i Treguesit 1 - Mbeshtetja e aktiviteteve ne fushën e trashëgimisë kulturore </t>
  </si>
  <si>
    <r>
      <t>Detajimi i Kostos Totale të</t>
    </r>
    <r>
      <rPr>
        <b/>
        <sz val="9"/>
        <color rgb="FFFF0000"/>
        <rFont val="Garamond"/>
        <family val="1"/>
      </rPr>
      <t xml:space="preserve"> Produktit 1 </t>
    </r>
    <r>
      <rPr>
        <b/>
        <sz val="9"/>
        <color theme="1"/>
        <rFont val="Garamond"/>
        <family val="1"/>
      </rPr>
      <t>sipas Artikujve Ekonomikë</t>
    </r>
  </si>
  <si>
    <t>Projekt IPA "3D-IMP-ACT IMK”</t>
  </si>
  <si>
    <t>Projekt IPA "Approdi DRKKD"</t>
  </si>
  <si>
    <t>Projekt IPA "Milestone II DRKK Vlore"</t>
  </si>
  <si>
    <t>Projekt IPA "Polyphonia MK"</t>
  </si>
  <si>
    <t>Projekt IPA "Monet MKF Marubi"</t>
  </si>
  <si>
    <t>Projekt IPA "Monet MK"</t>
  </si>
  <si>
    <t>Projekt IPA "Hamleti"</t>
  </si>
  <si>
    <t>TKOBA</t>
  </si>
  <si>
    <t xml:space="preserve">Aktivitete me fokus promovimin e krijimtarisë letrare 
</t>
  </si>
  <si>
    <t>91203AK</t>
  </si>
  <si>
    <t>91202AE</t>
  </si>
  <si>
    <t>Monumente dhe site te plotesuara, te hedhura ne sistemin Webgis</t>
  </si>
  <si>
    <t>Nderhyrje Konservuese dhe Restauruese ne Manastirin e Shen Kollit Mesopotam, Krijimi I nje inventari nderkufitar te aseteve te trashegimise kulturore, promovim I trashegimise kulturore</t>
  </si>
  <si>
    <t>cope</t>
  </si>
  <si>
    <t>Sigurimi I ekspertizes teknike/menaxhimit per realizimin e studimit mbi Polfonine.</t>
  </si>
  <si>
    <t>Rruget detare ne antikitet te lidhura me ekoturizmin</t>
  </si>
  <si>
    <t>Krijimi i rrjetit te Muzeut dhe ndertim te kapaciteteve që synojnë të nxisin menaxhimin e përgjithshëm të muzeve</t>
  </si>
  <si>
    <t xml:space="preserve"> Krijimi i Rrjetit të Muzeut dhe Platformës së Uebit WP T1</t>
  </si>
  <si>
    <t>Ndërgjegjësim mbi trashëgiminë lokale, përfshirja e komunitetit dhe strukturave publike në promovimin e turizmit, përmirësimit të përfshirjes sociale dhe punësimit</t>
  </si>
  <si>
    <t>Projekte IPA</t>
  </si>
  <si>
    <t>18CF301</t>
  </si>
  <si>
    <t>18CF304</t>
  </si>
  <si>
    <t>18CF302</t>
  </si>
  <si>
    <t>18CF303</t>
  </si>
  <si>
    <t>18CF306</t>
  </si>
  <si>
    <t>18CF305</t>
  </si>
  <si>
    <t>18CF307</t>
  </si>
  <si>
    <t>projekt</t>
  </si>
  <si>
    <t>Projekti me Rajonin e Pulias</t>
  </si>
  <si>
    <t>Restaurim i kishës së "Shën e Premtes në fshatin Valsh", Faza II, Gjinar, Elbasan</t>
  </si>
  <si>
    <t xml:space="preserve">Projekte me financim te huaj </t>
  </si>
  <si>
    <t>Studime mbi perberjen e ujrave dhe efektin qe ato kane ne rrenojat e parkut te Butrintit</t>
  </si>
  <si>
    <t>TVSH per projektin IPA "3D-IMP-ACT” Krijimi i një laboratori të ri 3D në IMK”</t>
  </si>
  <si>
    <t xml:space="preserve">Projekte IPA </t>
  </si>
  <si>
    <t>Rijetesimi I Piramides Tirane</t>
  </si>
  <si>
    <t>91202AF</t>
  </si>
  <si>
    <t>Objekte të trashëgimisë materiale dhe jomateriale si dhe fondi muzeor kombëtar i  inventarizuar, regjistruar dhe kataloguar në IKRTK. Inventarizim, katalogim, dixhitalizim, monitorim të lëvizjeve të objekteve trashegimisë materiale e jomateriale.</t>
  </si>
  <si>
    <t>Rijetesimi i Piramides Tirane (Bashkia Tirane)</t>
  </si>
  <si>
    <t>Emërtimi i Treguesit 2 -  Rritja e aksesit te publikut në Muze, Monumentet e kulturës dhe Parqe Arkeologjike në funksion  të turizmit kulturor.(nr.Vizitore)</t>
  </si>
  <si>
    <t>Emërtimi i Treguesit 3 - Numër në rritje i aktiviteteve, bartësve dhe ndjekësve të aktiviteteve, si rezultat i zbatimit të politikës së programit.</t>
  </si>
  <si>
    <t>Emërtimi i Treguesit 2- Raporti i grave të mbështetura financiarisht ndaj totalit të përfituesve</t>
  </si>
  <si>
    <t>2021-2023</t>
  </si>
  <si>
    <t>Buxheti 2021-2023</t>
  </si>
  <si>
    <t>01.09.2020</t>
  </si>
  <si>
    <t>18CF308</t>
  </si>
  <si>
    <t>18CF310</t>
  </si>
  <si>
    <t>18AE2014</t>
  </si>
  <si>
    <t>19AA101</t>
  </si>
  <si>
    <t>19AA102</t>
  </si>
  <si>
    <t>Studim-Projektim  për konsolidimin, rindërtimin, restaurimin, rikonstruksionin e objekteve pasuri kulturore</t>
  </si>
  <si>
    <t>Hartim "Plani i Konservimit, Ndërhyrje Përforcuese dhe Restauruse në 4 objekte kulti pasuri kulturore"</t>
  </si>
  <si>
    <t xml:space="preserve"> Projekte të hartuara</t>
  </si>
  <si>
    <t>Hartim "Plani i Konservimit, Ndërhyrje Përforcuese dhe Restauruse në 8 objekte pasuri kulturore dhe muze në Bashkinë Durrës"</t>
  </si>
  <si>
    <t>Hartim "Plani i Konservimit, Ndërhyrje Përforcuese dhe Restauruse në 5 objekte pasuri kulturore"</t>
  </si>
  <si>
    <t>Hartim Projekti per "Ndërhyrje Përforcuese dhe Rehabilitimi i 9 objekteve institucione publike në Bashkinë Tiranë"</t>
  </si>
  <si>
    <r>
      <t xml:space="preserve">Detajimi i Kostos Totale të </t>
    </r>
    <r>
      <rPr>
        <b/>
        <sz val="9"/>
        <color rgb="FFFF0000"/>
        <rFont val="Garamond"/>
        <family val="1"/>
      </rPr>
      <t xml:space="preserve">Produktit 4 </t>
    </r>
    <r>
      <rPr>
        <b/>
        <sz val="9"/>
        <color theme="1"/>
        <rFont val="Garamond"/>
        <family val="1"/>
      </rPr>
      <t>sipas Artikujve Ekonomikë</t>
    </r>
  </si>
  <si>
    <t>Hartim Projekti per "Ndërhyrje Përforcuese dhe Rehabilitimi i 12 objekteve në Bashkinë Tiranë, Krujë, Lezhë, Kavajë, Mirëditë"</t>
  </si>
  <si>
    <r>
      <t xml:space="preserve">Detajimi i Kostos Totale të </t>
    </r>
    <r>
      <rPr>
        <b/>
        <sz val="9"/>
        <color rgb="FFFF0000"/>
        <rFont val="Garamond"/>
        <family val="1"/>
      </rPr>
      <t xml:space="preserve">Produktit 5 </t>
    </r>
    <r>
      <rPr>
        <b/>
        <sz val="9"/>
        <color theme="1"/>
        <rFont val="Garamond"/>
        <family val="1"/>
      </rPr>
      <t>sipas Artikujve Ekonomikë</t>
    </r>
  </si>
  <si>
    <t>Veprimtari arkeologjike, vëzhgim sipërfaqësor,sondazhe arkeologjike dhe monitorim</t>
  </si>
  <si>
    <t>Hartimi i Raporteve të Vëzhgimit Arkeologjik në 24 Zonat e Reja të Zhvillimit</t>
  </si>
  <si>
    <t>Raporte vëzhgimi arkeologjik</t>
  </si>
  <si>
    <t>Kryerja dhe Hartimi i Raporteve të Sondazheve Arkeologjike në 2 zonat e reja të Zhvillimit</t>
  </si>
  <si>
    <t>Raporte sondazhi arkeologjik</t>
  </si>
  <si>
    <t>Kryerja e Monitorimit Arkeologjik në 26 zonat e reja të Zhvillimit</t>
  </si>
  <si>
    <t>Raporte monitorimi arkeologjik</t>
  </si>
  <si>
    <t>19AD701</t>
  </si>
  <si>
    <t>19AD702</t>
  </si>
  <si>
    <t>19AD703</t>
  </si>
  <si>
    <t>19AD704</t>
  </si>
  <si>
    <t>19AD705</t>
  </si>
  <si>
    <t>19AD801</t>
  </si>
  <si>
    <t>19AD802</t>
  </si>
  <si>
    <t>19AD803</t>
  </si>
  <si>
    <t>Projekt IPA “3C IKTK”</t>
  </si>
  <si>
    <t>Krijimi i produkteve të industrisë krijuese, zbatim I programit rajonal për mobilitetin dhe shkëmbimin e praktikave të mira të artistëve, nëpëemjet workshopeve lokale, nderkufitare dhe trajnimit të artistëve të rinj.</t>
  </si>
  <si>
    <t>Kosto totale</t>
  </si>
  <si>
    <t xml:space="preserve">Kosto për njësi </t>
  </si>
  <si>
    <t>18CF314</t>
  </si>
  <si>
    <t>18AE217</t>
  </si>
  <si>
    <t>Restaurim Kisha e Shen Ilias Stegopull</t>
  </si>
  <si>
    <t xml:space="preserve">IPA CREATURES, Promovimi i Turizmit Kreativ </t>
  </si>
  <si>
    <t>Projekt IPA CREATURES” DRTK Vlore, Rritja e kapaciteteve te grupeve te interesit ne fushen e Artit dhe Trashegimise Kulturore, Promovimi i Turizmit Kreativ përmes përvojave të reja dhe rrugëve të qëndrueshme.</t>
  </si>
  <si>
    <t>IPA"MILESTONES III" Restaurimi i teqes dhe tylbes se Kalase se Kanines.</t>
  </si>
  <si>
    <t>IPA"MILESTONES III" DRTK Vlore, Restaurimi i teqes dhe tylbes se Kalase se Kanines, stimulimi per zhvillim ekonomik te qendrueshem duke perdorur potencialin e Trashegimise Kulturore</t>
  </si>
  <si>
    <t>18CF313</t>
  </si>
  <si>
    <t>18CF312</t>
  </si>
  <si>
    <t>Projekt IPA "SMART-CUL-TOUR"</t>
  </si>
  <si>
    <t>Hartim Projekti i rikonstruksionit te shtëpise se shkrimtarit Sterjo Spase që do të kthehet në Muze Lokal</t>
  </si>
  <si>
    <t>18CF311</t>
  </si>
  <si>
    <t>Muzealizim i Muzeut "Mesonjetorja e pare shqipe</t>
  </si>
  <si>
    <t>Projekti Elektrik per ndricimin e jashtem Kalaja e Shkodres</t>
  </si>
  <si>
    <t>Projekti Elektrik per ndricimin e jashtem Kalaja e Beratit</t>
  </si>
  <si>
    <t>Projekti Elektrik per ndricimin e jashtem Kalaja e Krujes</t>
  </si>
  <si>
    <t>Projekti Elektrik per ndricimin e jashtem Kalaja e Gjirokastres</t>
  </si>
  <si>
    <t xml:space="preserve">Restaurim i pjesshem i tavanit me dekoracione murale ne ish muzeun popullor, Kulla e Inglizit, Shkodër </t>
  </si>
  <si>
    <t>Restaurimi i çatisë së banesës së Sali Shijakut, Tiranë (Faza e emergjencës)</t>
  </si>
  <si>
    <t>Hartim Projekti Elektrik per ndricimin e jashtem ne 15 Kala</t>
  </si>
  <si>
    <t>18CF309</t>
  </si>
  <si>
    <t>19AA201</t>
  </si>
  <si>
    <t>18AE706</t>
  </si>
  <si>
    <t>18AE707</t>
  </si>
  <si>
    <t>19AA301</t>
  </si>
  <si>
    <t>19AA302</t>
  </si>
  <si>
    <t>18AE708</t>
  </si>
  <si>
    <t xml:space="preserve">Restaurimi per ndertesen e Fondit te Biblotekes Kombetare (Faza1)                   </t>
  </si>
  <si>
    <t>Rikonstruksion I rrjetit elektrik te salles P300, katet e nendheshme ne ndertesen qendrore te BKSH</t>
  </si>
  <si>
    <t>18AE709</t>
  </si>
  <si>
    <t>Rikonstruksion I rrjetit elektrik te Biblotekes Kombetare</t>
  </si>
  <si>
    <t>Kosto totale (në lekë)</t>
  </si>
  <si>
    <t>Kosto për njësi (në lekë)</t>
  </si>
  <si>
    <t>Kosto për njësi (në  lekë)</t>
  </si>
  <si>
    <t>Kosto totale (në  lekë)</t>
  </si>
  <si>
    <t>Realizimi i punimeve të konservimit dhe drenazhimit në Portën me Kulla dhe Nimfeu, qyteti antik Butrint”</t>
  </si>
  <si>
    <t>Realizimi i punimeve të konservimit dhe drenazhimit në Portën me Kulla dhe Nimfeu, qyteti antik Butrint- projekti IPA "MoNa",</t>
  </si>
  <si>
    <r>
      <t>Detajimi i Kostos Totale të</t>
    </r>
    <r>
      <rPr>
        <b/>
        <sz val="9"/>
        <color rgb="FFFF0000"/>
        <rFont val="Garamond"/>
        <family val="1"/>
      </rPr>
      <t xml:space="preserve"> Produktit 3 </t>
    </r>
    <r>
      <rPr>
        <b/>
        <sz val="9"/>
        <color theme="1"/>
        <rFont val="Garamond"/>
        <family val="1"/>
      </rPr>
      <t>sipas Artikujve Ekonomikë</t>
    </r>
  </si>
  <si>
    <r>
      <t>Detajimi i Kostos Totale të</t>
    </r>
    <r>
      <rPr>
        <b/>
        <sz val="9"/>
        <color rgb="FFFF0000"/>
        <rFont val="Garamond"/>
        <family val="1"/>
      </rPr>
      <t xml:space="preserve"> Produktit 4 </t>
    </r>
    <r>
      <rPr>
        <b/>
        <sz val="9"/>
        <color theme="1"/>
        <rFont val="Garamond"/>
        <family val="1"/>
      </rPr>
      <t>sipas Artikujve Ekonomikë</t>
    </r>
  </si>
  <si>
    <r>
      <t>Detajimi i Kostos Totale të</t>
    </r>
    <r>
      <rPr>
        <b/>
        <sz val="9"/>
        <color rgb="FFFF0000"/>
        <rFont val="Garamond"/>
        <family val="1"/>
      </rPr>
      <t xml:space="preserve"> Produktit 5 </t>
    </r>
    <r>
      <rPr>
        <b/>
        <sz val="9"/>
        <color theme="1"/>
        <rFont val="Garamond"/>
        <family val="1"/>
      </rPr>
      <t>sipas Artikujve Ekonomikë</t>
    </r>
  </si>
  <si>
    <r>
      <t>Detajimi i Kostos Totale të</t>
    </r>
    <r>
      <rPr>
        <b/>
        <sz val="9"/>
        <color rgb="FFFF0000"/>
        <rFont val="Garamond"/>
        <family val="1"/>
      </rPr>
      <t xml:space="preserve"> Produktit 7 </t>
    </r>
    <r>
      <rPr>
        <b/>
        <sz val="9"/>
        <color theme="1"/>
        <rFont val="Garamond"/>
        <family val="1"/>
      </rPr>
      <t>sipas Artikujve Ekonomikë</t>
    </r>
  </si>
  <si>
    <r>
      <t>Detajimi i Kostos Totale të</t>
    </r>
    <r>
      <rPr>
        <b/>
        <sz val="9"/>
        <color rgb="FFFF0000"/>
        <rFont val="Garamond"/>
        <family val="1"/>
      </rPr>
      <t xml:space="preserve"> Produktit 8 </t>
    </r>
    <r>
      <rPr>
        <b/>
        <sz val="9"/>
        <color theme="1"/>
        <rFont val="Garamond"/>
        <family val="1"/>
      </rPr>
      <t>sipas Artikujve Ekonomikë</t>
    </r>
  </si>
  <si>
    <r>
      <t>Detajimi i Kostos Totale të</t>
    </r>
    <r>
      <rPr>
        <b/>
        <sz val="9"/>
        <color rgb="FFFF0000"/>
        <rFont val="Garamond"/>
        <family val="1"/>
      </rPr>
      <t xml:space="preserve"> Produktit 9 </t>
    </r>
    <r>
      <rPr>
        <b/>
        <sz val="9"/>
        <color theme="1"/>
        <rFont val="Garamond"/>
        <family val="1"/>
      </rPr>
      <t>sipas Artikujve Ekonomikë</t>
    </r>
  </si>
  <si>
    <r>
      <t>Detajimi i Kostos Totale të</t>
    </r>
    <r>
      <rPr>
        <b/>
        <sz val="9"/>
        <color rgb="FFFF0000"/>
        <rFont val="Garamond"/>
        <family val="1"/>
      </rPr>
      <t xml:space="preserve"> Produktit 10 </t>
    </r>
    <r>
      <rPr>
        <b/>
        <sz val="9"/>
        <color theme="1"/>
        <rFont val="Garamond"/>
        <family val="1"/>
      </rPr>
      <t>sipas Artikujve Ekonomikë</t>
    </r>
  </si>
  <si>
    <r>
      <t>Detajimi i Kostos Totale të</t>
    </r>
    <r>
      <rPr>
        <b/>
        <sz val="9"/>
        <color rgb="FFFF0000"/>
        <rFont val="Garamond"/>
        <family val="1"/>
      </rPr>
      <t xml:space="preserve"> Produktit X </t>
    </r>
    <r>
      <rPr>
        <b/>
        <sz val="9"/>
        <color theme="1"/>
        <rFont val="Garamond"/>
        <family val="1"/>
      </rPr>
      <t>sipas Artikujve Ekonomikë</t>
    </r>
  </si>
  <si>
    <t xml:space="preserve"> Projekt restaurimi “Kisha e Shën Kollit”, Krutje e Sipërme, Lushnje.</t>
  </si>
  <si>
    <t>kerkohet nderhyrje emergjente</t>
  </si>
  <si>
    <t xml:space="preserve"> Restaurimi “Kisha e Shën Kollit”, Krutje e Sipërme, Lushnje.</t>
  </si>
  <si>
    <t xml:space="preserve"> Projekt restaurimi “Kisha e Shën e Premtes”, Lukovë.</t>
  </si>
  <si>
    <t xml:space="preserve"> Restaurimi “Kisha e Shën e Premtes”, Lukovë.</t>
  </si>
  <si>
    <t>Raporti I Investimeve kundrejt buxhetit te MK</t>
  </si>
  <si>
    <t>Përmirësimi dhe zgjerimi i tregjeve kulturore përmes legjislacionit, nga i cili do përfitojnë krijuesit, krijimtaria artistike dhe kulturore dhe trashëgimia kulturore</t>
  </si>
  <si>
    <t>I papercaktuar</t>
  </si>
  <si>
    <t xml:space="preserve">Programi  Trashëgimia Kulturore dhe Muzetë është një nga programet e Ministrisë së Kulturës i cili synon ruajtjen e integruar të tërësisë së vlerave të trashëgimisë kulturore, mbrojtjen dhe promovimin e saj si dëshmi e vlerave të trashëguara nga e kaluara, si shprehi e identitetit kombëtar dhe si pasuri e traditës kolektive. 
Trashëgimia kulturore përbëhet nga vlera materiale të luajtshme dhe të paluajtshme (dëshmi të arkitekturës, peizazhit, arkeologjisë) dhe vlera jomateriale që përbëjnë dijen dhe përvojën shpirtërore (ritet, zakonet, zejet tradicionale, folklori dhe gjuha) të krijuar dhe transmetuar nga populli përgjatë shekujve. 
Ky program zbatohet nëpërmjet Drejtorisë së Përgjithshme të Politikave dhe Zhvillimit të Kulturës, pjesë e Ministrisë së Kulturës si dhe nëpërmjet 19 institucioneve në varësi të saj (si Instituti Kombëtar i Trashëgimisë Kulturore, Muzetë Kombëtarë, Instituti Kombëtar i Rregjistrimit të Trashëgimisë Kulturore, Qendra Kombëtare e  Veprimtarive Tradicionale, Zyrat e KA Parqet Arkeologjike, Drejtoritë Rajonale të Trashëgimisë Kulturore, etj.) </t>
  </si>
  <si>
    <t>Produkte digjitale, modelet 3d dhe laboratorë digjitalizim për Trashëgiminë Kulturore të krijuar (projekti IPA 3D-IMP-ACT IMK)</t>
  </si>
  <si>
    <t xml:space="preserve">TVSH per projektin IPA "Milestone II DRKK Vlore" </t>
  </si>
  <si>
    <r>
      <rPr>
        <b/>
        <sz val="9"/>
        <rFont val="Garamond"/>
        <family val="1"/>
      </rPr>
      <t>TVSH</t>
    </r>
    <r>
      <rPr>
        <sz val="9"/>
        <rFont val="Garamond"/>
        <family val="1"/>
      </rPr>
      <t xml:space="preserve"> per projektin IPA "Milestone II DRKK Vlore" per Permiresimin struktural te Kembanores,nderhyrje restauruese ne Manastirin e Shen Kollit Mesopotam</t>
    </r>
  </si>
  <si>
    <t>Projekti IPA Phygital QKVT</t>
  </si>
  <si>
    <t>Projekti IPA Phygital Qendra Kombëtare e Veprimtarive Tradicionale</t>
  </si>
  <si>
    <t>18AE710</t>
  </si>
  <si>
    <t>FORMAT 2: FORMATI STANDARD I PËRGATITJES SË KËRKESAVE BUXHETORE PBA 2021-2023           NE LEKE</t>
  </si>
  <si>
    <t>Produkte digjitale, modelet 3d dhe laboratorë digjitalizim për Trashëgiminë Kulturore të krijuar</t>
  </si>
  <si>
    <t>FORMAT 2: FORMATI STANDARD I PËRGATITJES SË KËRKESAVE BUXHETORE PBA 2021-2023                        NE LEKE</t>
  </si>
  <si>
    <t>FORMAT 2: FORMATI STANDARD I PËRGATITJES SË KËRKESAVE BUXHETORE PBA 2021-2023</t>
  </si>
  <si>
    <t>FORMATI 1: MISIONI I NJËSISË SË QEVERISJES QENDRORE</t>
  </si>
  <si>
    <t>Emërtimi i Njësisë së Qeverisjes Qendrore</t>
  </si>
  <si>
    <t>Ministria e Kulturës</t>
  </si>
  <si>
    <t>Kodi i Njësisë së Qeverisjes Qendrore</t>
  </si>
  <si>
    <t>12</t>
  </si>
  <si>
    <t>Misioni I Njësisë së Qeverisjes Qendrore</t>
  </si>
  <si>
    <t xml:space="preserve">Ministria e Kulturës, në përputhje me drejtimet kryesore të politikës së përgjithshme shtetërore dhe me programin e Këshillit të Ministrave, ka mision: 1. Të hartojë, të programojë, të zhvillojë duke udhëhequr, mbështetur, mbrojtur dhe promovuar politikat kombëtare të kulturës, të trashëgimisë kulturore, materiale dhe shpirtërore, të rritjes së dialogut kulturor dhe integrimit kulturor në familjen, evropiane dhe botërore, në përputhje me programin e Qeverisë së Republikës së Shqipërisë. 2. Të hartojë dhe të bashkërendojë punën për politikat në fushën e artit e të kulturës nëpërmjet edukimit të popullsisë, rijetësimit të vlerave dhe trashëgimisë kulturore, nxitjes se investimeve, publike dhe private, në këta sektorë, monitorimit te mënyrës së përdorimit të fondeve publike në mbështetje të zhvillimit kulturor, edukimit ne kulturë, mbrojtjes së trashëgimisë kulturore, ruajtjes dhe vijimësisë së traditës së harmonisë fetare në kulturën shqiptare, si dhe të bashkëpunimit rajonal. 
</t>
  </si>
  <si>
    <t>Programet Buxhetore</t>
  </si>
  <si>
    <t>Kodi I Programit</t>
  </si>
  <si>
    <t>MINISTRIA E KULTURES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</si>
</sst>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_(* #,##0.00_);_(* \(#,##0.00\);_(* &quot;-&quot;??_);_(@_)"/>
    <numFmt numFmtId="165" formatCode="0.0%"/>
    <numFmt numFmtId="166" formatCode="_(* #,##0_);_(* \(#,##0\);_(* &quot;-&quot;??_);_(@_)"/>
    <numFmt numFmtId="167" formatCode="#,##0.000"/>
    <numFmt numFmtId="168" formatCode="_(* #,##0.000_);_(* \(#,##0.000\);_(* &quot;-&quot;??_);_(@_)"/>
  </numFmts>
  <fonts count="40"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9"/>
      <color theme="1"/>
      <name val="Garamond"/>
      <family val="1"/>
    </font>
    <font>
      <sz val="9"/>
      <color theme="1"/>
      <name val="Garamond"/>
      <family val="1"/>
    </font>
    <font>
      <sz val="10"/>
      <name val="Arial"/>
      <family val="2"/>
    </font>
    <font>
      <i/>
      <sz val="9"/>
      <color theme="1"/>
      <name val="Garamond"/>
      <family val="1"/>
    </font>
    <font>
      <b/>
      <i/>
      <sz val="9"/>
      <color rgb="FFFF0000"/>
      <name val="Garamond"/>
      <family val="1"/>
    </font>
    <font>
      <b/>
      <sz val="9"/>
      <color rgb="FFFF0000"/>
      <name val="Garamond"/>
      <family val="1"/>
    </font>
    <font>
      <b/>
      <sz val="9"/>
      <name val="Garamond"/>
      <family val="1"/>
    </font>
    <font>
      <sz val="12"/>
      <color theme="1"/>
      <name val="Calibri"/>
      <family val="2"/>
      <scheme val="minor"/>
    </font>
    <font>
      <sz val="9"/>
      <name val="Garamond"/>
      <family val="1"/>
    </font>
    <font>
      <sz val="8"/>
      <color indexed="81"/>
      <name val="Tahoma"/>
      <family val="2"/>
    </font>
    <font>
      <sz val="9"/>
      <color theme="0"/>
      <name val="Garamond"/>
      <family val="1"/>
    </font>
    <font>
      <sz val="9"/>
      <color rgb="FFFF0000"/>
      <name val="Garamond"/>
      <family val="1"/>
    </font>
    <font>
      <b/>
      <sz val="9"/>
      <color theme="0"/>
      <name val="Garamond"/>
      <family val="1"/>
    </font>
    <font>
      <i/>
      <sz val="9"/>
      <name val="Garamond"/>
      <family val="1"/>
    </font>
    <font>
      <b/>
      <sz val="10"/>
      <color theme="1"/>
      <name val="Garamond"/>
      <family val="1"/>
    </font>
    <font>
      <sz val="10"/>
      <color theme="1"/>
      <name val="Calibri"/>
      <family val="2"/>
      <scheme val="minor"/>
    </font>
    <font>
      <sz val="8"/>
      <color theme="1"/>
      <name val="Times New Roman"/>
      <family val="1"/>
    </font>
    <font>
      <b/>
      <sz val="8"/>
      <color theme="1"/>
      <name val="Times New Roman"/>
      <family val="1"/>
    </font>
    <font>
      <sz val="10"/>
      <color theme="1"/>
      <name val="Garamond"/>
      <family val="1"/>
    </font>
    <font>
      <sz val="10"/>
      <name val="Garamond"/>
      <family val="1"/>
    </font>
    <font>
      <b/>
      <sz val="10"/>
      <color theme="1"/>
      <name val="Times New Roman"/>
      <family val="1"/>
    </font>
    <font>
      <sz val="10"/>
      <color theme="1"/>
      <name val="Times New Roman"/>
      <family val="1"/>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5" tint="0.39997558519241921"/>
        <bgColor indexed="64"/>
      </patternFill>
    </fill>
    <fill>
      <patternFill patternType="solid">
        <fgColor theme="6" tint="-0.249977111117893"/>
        <bgColor indexed="64"/>
      </patternFill>
    </fill>
    <fill>
      <patternFill patternType="solid">
        <fgColor theme="6" tint="0.39997558519241921"/>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rgb="FF2E74B5"/>
      </left>
      <right/>
      <top style="medium">
        <color rgb="FF2E74B5"/>
      </top>
      <bottom style="medium">
        <color rgb="FF2E74B5"/>
      </bottom>
      <diagonal/>
    </border>
    <border>
      <left/>
      <right/>
      <top style="medium">
        <color rgb="FF2E74B5"/>
      </top>
      <bottom style="medium">
        <color rgb="FF2E74B5"/>
      </bottom>
      <diagonal/>
    </border>
    <border>
      <left/>
      <right/>
      <top style="medium">
        <color rgb="FF2E74B5"/>
      </top>
      <bottom/>
      <diagonal/>
    </border>
    <border>
      <left/>
      <right/>
      <top/>
      <bottom style="medium">
        <color rgb="FF2E74B5"/>
      </bottom>
      <diagonal/>
    </border>
    <border>
      <left/>
      <right style="medium">
        <color rgb="FF2E74B5"/>
      </right>
      <top style="medium">
        <color rgb="FF2E74B5"/>
      </top>
      <bottom style="medium">
        <color rgb="FF2E74B5"/>
      </bottom>
      <diagonal/>
    </border>
    <border>
      <left/>
      <right style="medium">
        <color rgb="FF2E74B5"/>
      </right>
      <top/>
      <bottom style="medium">
        <color rgb="FF2E74B5"/>
      </bottom>
      <diagonal/>
    </border>
    <border>
      <left style="medium">
        <color rgb="FF2E74B5"/>
      </left>
      <right style="medium">
        <color rgb="FF2E74B5"/>
      </right>
      <top/>
      <bottom style="medium">
        <color rgb="FF2E74B5"/>
      </bottom>
      <diagonal/>
    </border>
    <border>
      <left/>
      <right style="medium">
        <color rgb="FF2E74B5"/>
      </right>
      <top/>
      <bottom/>
      <diagonal/>
    </border>
    <border>
      <left style="medium">
        <color rgb="FF2E74B5"/>
      </left>
      <right style="medium">
        <color rgb="FF2E74B5"/>
      </right>
      <top style="medium">
        <color rgb="FF2E74B5"/>
      </top>
      <bottom/>
      <diagonal/>
    </border>
    <border>
      <left style="medium">
        <color rgb="FF2E74B5"/>
      </left>
      <right style="medium">
        <color rgb="FF2E74B5"/>
      </right>
      <top style="medium">
        <color rgb="FF2E74B5"/>
      </top>
      <bottom style="medium">
        <color rgb="FF2E74B5"/>
      </bottom>
      <diagonal/>
    </border>
    <border>
      <left style="medium">
        <color rgb="FF2E74B5"/>
      </left>
      <right style="medium">
        <color rgb="FF2E74B5"/>
      </right>
      <top/>
      <bottom/>
      <diagonal/>
    </border>
    <border>
      <left style="medium">
        <color rgb="FF2E74B5"/>
      </left>
      <right/>
      <top style="medium">
        <color rgb="FF2E74B5"/>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2E74B5"/>
      </left>
      <right style="medium">
        <color rgb="FF2E74B5"/>
      </right>
      <top style="medium">
        <color rgb="FF2E74B5"/>
      </top>
      <bottom style="thin">
        <color indexed="64"/>
      </bottom>
      <diagonal/>
    </border>
    <border>
      <left/>
      <right style="medium">
        <color rgb="FF2E74B5"/>
      </right>
      <top style="medium">
        <color rgb="FF2E74B5"/>
      </top>
      <bottom/>
      <diagonal/>
    </border>
    <border>
      <left style="medium">
        <color rgb="FF2E74B5"/>
      </left>
      <right/>
      <top/>
      <bottom/>
      <diagonal/>
    </border>
    <border>
      <left style="medium">
        <color rgb="FF2E74B5"/>
      </left>
      <right/>
      <top/>
      <bottom style="medium">
        <color rgb="FF2E74B5"/>
      </bottom>
      <diagonal/>
    </border>
  </borders>
  <cellStyleXfs count="47">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20" fillId="0" borderId="0"/>
    <xf numFmtId="9" fontId="1" fillId="0" borderId="0" applyFont="0" applyFill="0" applyBorder="0" applyAlignment="0" applyProtection="0"/>
    <xf numFmtId="0" fontId="25" fillId="0" borderId="0"/>
    <xf numFmtId="164" fontId="1" fillId="0" borderId="0" applyFont="0" applyFill="0" applyBorder="0" applyAlignment="0" applyProtection="0"/>
    <xf numFmtId="0" fontId="20" fillId="0" borderId="0"/>
  </cellStyleXfs>
  <cellXfs count="532">
    <xf numFmtId="0" fontId="0" fillId="0" borderId="0" xfId="0"/>
    <xf numFmtId="0" fontId="19" fillId="0" borderId="16" xfId="0" applyFont="1" applyBorder="1" applyAlignment="1">
      <alignment horizontal="left" vertical="center" wrapText="1" indent="1"/>
    </xf>
    <xf numFmtId="0" fontId="21" fillId="0" borderId="16" xfId="0" applyFont="1" applyBorder="1" applyAlignment="1">
      <alignment horizontal="left" vertical="center" wrapText="1" indent="1"/>
    </xf>
    <xf numFmtId="0" fontId="24" fillId="0" borderId="0" xfId="0" applyFont="1" applyBorder="1" applyAlignment="1">
      <alignment horizontal="center" vertical="center" wrapText="1"/>
    </xf>
    <xf numFmtId="0" fontId="18" fillId="33" borderId="19" xfId="0" applyFont="1" applyFill="1" applyBorder="1" applyAlignment="1">
      <alignment horizontal="left" vertical="center" wrapText="1"/>
    </xf>
    <xf numFmtId="0" fontId="18" fillId="33" borderId="17" xfId="0" applyFont="1" applyFill="1" applyBorder="1" applyAlignment="1">
      <alignment horizontal="center" vertical="center" wrapText="1"/>
    </xf>
    <xf numFmtId="0" fontId="19" fillId="33" borderId="15" xfId="0" applyFont="1" applyFill="1" applyBorder="1" applyAlignment="1">
      <alignment horizontal="center" vertical="center" wrapText="1"/>
    </xf>
    <xf numFmtId="0" fontId="19" fillId="33" borderId="16" xfId="0" applyFont="1" applyFill="1" applyBorder="1" applyAlignment="1">
      <alignment vertical="center" wrapText="1"/>
    </xf>
    <xf numFmtId="0" fontId="19" fillId="33" borderId="16" xfId="0" applyFont="1" applyFill="1" applyBorder="1" applyAlignment="1">
      <alignment horizontal="left" vertical="center" wrapText="1"/>
    </xf>
    <xf numFmtId="0" fontId="18" fillId="33" borderId="15" xfId="0" applyFont="1" applyFill="1" applyBorder="1" applyAlignment="1">
      <alignment horizontal="center" vertical="center" wrapText="1"/>
    </xf>
    <xf numFmtId="3" fontId="19" fillId="33" borderId="16" xfId="0" applyNumberFormat="1" applyFont="1" applyFill="1" applyBorder="1" applyAlignment="1">
      <alignment horizontal="center" vertical="center" wrapText="1"/>
    </xf>
    <xf numFmtId="165" fontId="19" fillId="33" borderId="15" xfId="0" applyNumberFormat="1" applyFont="1" applyFill="1" applyBorder="1" applyAlignment="1">
      <alignment horizontal="center" vertical="center"/>
    </xf>
    <xf numFmtId="3" fontId="19" fillId="0" borderId="15" xfId="0" applyNumberFormat="1" applyFont="1" applyBorder="1" applyAlignment="1">
      <alignment horizontal="center" vertical="center"/>
    </xf>
    <xf numFmtId="3" fontId="21" fillId="0" borderId="15" xfId="0" applyNumberFormat="1" applyFont="1" applyBorder="1" applyAlignment="1">
      <alignment horizontal="center" vertical="center"/>
    </xf>
    <xf numFmtId="3" fontId="18" fillId="0" borderId="15" xfId="0" applyNumberFormat="1" applyFont="1" applyBorder="1" applyAlignment="1">
      <alignment horizontal="center" vertical="center"/>
    </xf>
    <xf numFmtId="0" fontId="19" fillId="0" borderId="16" xfId="0" applyFont="1" applyFill="1" applyBorder="1" applyAlignment="1">
      <alignment vertical="center" wrapText="1"/>
    </xf>
    <xf numFmtId="0" fontId="26" fillId="33" borderId="16" xfId="0" applyFont="1" applyFill="1" applyBorder="1" applyAlignment="1">
      <alignment horizontal="left" vertical="center" wrapText="1"/>
    </xf>
    <xf numFmtId="0" fontId="23" fillId="0" borderId="0" xfId="0" applyFont="1" applyFill="1" applyBorder="1" applyAlignment="1">
      <alignment horizontal="left" vertical="center" wrapText="1"/>
    </xf>
    <xf numFmtId="0" fontId="26" fillId="0" borderId="0" xfId="0" applyFont="1" applyFill="1" applyBorder="1" applyAlignment="1">
      <alignment horizontal="left" vertical="center" wrapText="1"/>
    </xf>
    <xf numFmtId="0" fontId="26" fillId="0" borderId="0" xfId="0" applyFont="1" applyFill="1" applyBorder="1" applyAlignment="1">
      <alignment vertical="center" wrapText="1"/>
    </xf>
    <xf numFmtId="0" fontId="19" fillId="0" borderId="0" xfId="0" applyFont="1" applyFill="1" applyBorder="1" applyAlignment="1">
      <alignment horizontal="left" vertical="center" wrapText="1"/>
    </xf>
    <xf numFmtId="0" fontId="23" fillId="39" borderId="16" xfId="0" applyFont="1" applyFill="1" applyBorder="1" applyAlignment="1">
      <alignment horizontal="left" vertical="center" wrapText="1"/>
    </xf>
    <xf numFmtId="37" fontId="19" fillId="0" borderId="19" xfId="45" applyNumberFormat="1" applyFont="1" applyFill="1" applyBorder="1" applyAlignment="1">
      <alignment horizontal="center" vertical="center" wrapText="1"/>
    </xf>
    <xf numFmtId="37" fontId="19" fillId="0" borderId="15" xfId="45" applyNumberFormat="1" applyFont="1" applyFill="1" applyBorder="1" applyAlignment="1">
      <alignment horizontal="center" vertical="center"/>
    </xf>
    <xf numFmtId="0" fontId="19" fillId="0" borderId="0" xfId="0" applyFont="1" applyFill="1" applyBorder="1" applyAlignment="1">
      <alignment horizontal="left" vertical="center" wrapText="1" indent="1"/>
    </xf>
    <xf numFmtId="0" fontId="28" fillId="0" borderId="0" xfId="0" applyFont="1"/>
    <xf numFmtId="0" fontId="19" fillId="0" borderId="0" xfId="0" applyFont="1"/>
    <xf numFmtId="0" fontId="18" fillId="40" borderId="19" xfId="0" applyFont="1" applyFill="1" applyBorder="1" applyAlignment="1">
      <alignment vertical="center" wrapText="1"/>
    </xf>
    <xf numFmtId="0" fontId="19" fillId="33" borderId="17" xfId="0" applyFont="1" applyFill="1" applyBorder="1" applyAlignment="1">
      <alignment horizontal="center" vertical="center" wrapText="1"/>
    </xf>
    <xf numFmtId="0" fontId="18" fillId="40" borderId="16" xfId="0" applyFont="1" applyFill="1" applyBorder="1" applyAlignment="1">
      <alignment vertical="center" wrapText="1"/>
    </xf>
    <xf numFmtId="0" fontId="19" fillId="0" borderId="19" xfId="0" applyFont="1" applyBorder="1" applyAlignment="1">
      <alignment horizontal="left" vertical="center" wrapText="1" indent="1"/>
    </xf>
    <xf numFmtId="37" fontId="19" fillId="0" borderId="19" xfId="45" applyNumberFormat="1" applyFont="1" applyBorder="1" applyAlignment="1">
      <alignment horizontal="center" vertical="center"/>
    </xf>
    <xf numFmtId="37" fontId="19" fillId="0" borderId="15" xfId="45" applyNumberFormat="1" applyFont="1" applyBorder="1" applyAlignment="1">
      <alignment horizontal="center" vertical="center"/>
    </xf>
    <xf numFmtId="0" fontId="21" fillId="0" borderId="19" xfId="0" applyFont="1" applyBorder="1" applyAlignment="1">
      <alignment horizontal="left" vertical="center" wrapText="1" indent="1"/>
    </xf>
    <xf numFmtId="37" fontId="21" fillId="0" borderId="19" xfId="45" applyNumberFormat="1" applyFont="1" applyBorder="1" applyAlignment="1">
      <alignment horizontal="center" vertical="center"/>
    </xf>
    <xf numFmtId="3" fontId="21" fillId="0" borderId="19" xfId="45" applyNumberFormat="1" applyFont="1" applyBorder="1" applyAlignment="1">
      <alignment horizontal="center" vertical="center"/>
    </xf>
    <xf numFmtId="3" fontId="19" fillId="0" borderId="19" xfId="0" applyNumberFormat="1" applyFont="1" applyBorder="1" applyAlignment="1">
      <alignment horizontal="center"/>
    </xf>
    <xf numFmtId="37" fontId="21" fillId="0" borderId="19" xfId="45" applyNumberFormat="1" applyFont="1" applyBorder="1" applyAlignment="1">
      <alignment horizontal="center"/>
    </xf>
    <xf numFmtId="37" fontId="21" fillId="0" borderId="15" xfId="45" applyNumberFormat="1" applyFont="1" applyBorder="1" applyAlignment="1">
      <alignment horizontal="center" vertical="center"/>
    </xf>
    <xf numFmtId="0" fontId="22" fillId="0" borderId="19" xfId="0" applyFont="1" applyBorder="1" applyAlignment="1">
      <alignment horizontal="left" vertical="center" wrapText="1" indent="1"/>
    </xf>
    <xf numFmtId="0" fontId="23" fillId="35" borderId="16" xfId="0" applyFont="1" applyFill="1" applyBorder="1" applyAlignment="1">
      <alignment vertical="center" wrapText="1"/>
    </xf>
    <xf numFmtId="3" fontId="18" fillId="35" borderId="15" xfId="0" applyNumberFormat="1" applyFont="1" applyFill="1" applyBorder="1" applyAlignment="1">
      <alignment horizontal="center" vertical="center"/>
    </xf>
    <xf numFmtId="0" fontId="23" fillId="39" borderId="16" xfId="0" applyFont="1" applyFill="1" applyBorder="1" applyAlignment="1">
      <alignment vertical="center" wrapText="1"/>
    </xf>
    <xf numFmtId="3" fontId="19" fillId="33" borderId="19" xfId="0" applyNumberFormat="1" applyFont="1" applyFill="1" applyBorder="1" applyAlignment="1">
      <alignment horizontal="center" vertical="center" wrapText="1"/>
    </xf>
    <xf numFmtId="167" fontId="19" fillId="33" borderId="16" xfId="0" applyNumberFormat="1" applyFont="1" applyFill="1" applyBorder="1" applyAlignment="1">
      <alignment horizontal="center" vertical="center" wrapText="1"/>
    </xf>
    <xf numFmtId="0" fontId="23" fillId="0" borderId="19" xfId="0" applyFont="1" applyBorder="1" applyAlignment="1">
      <alignment horizontal="left" vertical="center" wrapText="1" indent="1"/>
    </xf>
    <xf numFmtId="37" fontId="18" fillId="35" borderId="19" xfId="45" applyNumberFormat="1" applyFont="1" applyFill="1" applyBorder="1" applyAlignment="1">
      <alignment horizontal="center" vertical="center"/>
    </xf>
    <xf numFmtId="0" fontId="26" fillId="39" borderId="16" xfId="0" applyFont="1" applyFill="1" applyBorder="1" applyAlignment="1">
      <alignment horizontal="left" vertical="center" wrapText="1"/>
    </xf>
    <xf numFmtId="9" fontId="24" fillId="39" borderId="19" xfId="0" applyNumberFormat="1" applyFont="1" applyFill="1" applyBorder="1" applyAlignment="1">
      <alignment horizontal="center" vertical="center" wrapText="1"/>
    </xf>
    <xf numFmtId="0" fontId="19" fillId="0" borderId="0" xfId="0" applyFont="1" applyFill="1" applyBorder="1"/>
    <xf numFmtId="0" fontId="22" fillId="0" borderId="31" xfId="0" applyFont="1" applyBorder="1" applyAlignment="1">
      <alignment horizontal="left" vertical="center" wrapText="1" indent="1"/>
    </xf>
    <xf numFmtId="0" fontId="18" fillId="0" borderId="15" xfId="0" applyFont="1" applyFill="1" applyBorder="1" applyAlignment="1">
      <alignment horizontal="center" vertical="center" wrapText="1"/>
    </xf>
    <xf numFmtId="3" fontId="19" fillId="0" borderId="16" xfId="0" applyNumberFormat="1" applyFont="1" applyFill="1" applyBorder="1" applyAlignment="1">
      <alignment horizontal="center" vertical="center" wrapText="1"/>
    </xf>
    <xf numFmtId="0" fontId="26" fillId="39" borderId="19" xfId="0" applyFont="1" applyFill="1" applyBorder="1" applyAlignment="1">
      <alignment vertical="center" wrapText="1"/>
    </xf>
    <xf numFmtId="9" fontId="26" fillId="39" borderId="19" xfId="0" applyNumberFormat="1" applyFont="1" applyFill="1" applyBorder="1" applyAlignment="1">
      <alignment horizontal="center" vertical="center" wrapText="1"/>
    </xf>
    <xf numFmtId="3" fontId="19" fillId="0" borderId="15" xfId="43" applyNumberFormat="1" applyFont="1" applyFill="1" applyBorder="1" applyAlignment="1">
      <alignment horizontal="center" vertical="center"/>
    </xf>
    <xf numFmtId="9" fontId="19" fillId="0" borderId="15" xfId="0" applyNumberFormat="1" applyFont="1" applyFill="1" applyBorder="1" applyAlignment="1">
      <alignment horizontal="center" vertical="center"/>
    </xf>
    <xf numFmtId="0" fontId="26" fillId="0" borderId="16" xfId="0" applyFont="1" applyFill="1" applyBorder="1" applyAlignment="1">
      <alignment horizontal="left" vertical="center" wrapText="1"/>
    </xf>
    <xf numFmtId="0" fontId="23" fillId="39" borderId="19" xfId="0" applyFont="1" applyFill="1" applyBorder="1" applyAlignment="1">
      <alignment horizontal="left" vertical="center" wrapText="1"/>
    </xf>
    <xf numFmtId="3" fontId="21" fillId="0" borderId="19" xfId="0" applyNumberFormat="1" applyFont="1" applyBorder="1" applyAlignment="1">
      <alignment horizontal="center" vertical="center"/>
    </xf>
    <xf numFmtId="3" fontId="21" fillId="0" borderId="19" xfId="0" applyNumberFormat="1" applyFont="1" applyBorder="1" applyAlignment="1">
      <alignment horizontal="center"/>
    </xf>
    <xf numFmtId="3" fontId="21" fillId="0" borderId="19" xfId="43" applyNumberFormat="1" applyFont="1" applyBorder="1" applyAlignment="1">
      <alignment horizontal="center" vertical="center"/>
    </xf>
    <xf numFmtId="3" fontId="19" fillId="0" borderId="19" xfId="45" applyNumberFormat="1" applyFont="1" applyBorder="1" applyAlignment="1">
      <alignment horizontal="center"/>
    </xf>
    <xf numFmtId="3" fontId="19" fillId="0" borderId="19" xfId="0" applyNumberFormat="1" applyFont="1" applyBorder="1" applyAlignment="1">
      <alignment horizontal="center" vertical="center"/>
    </xf>
    <xf numFmtId="3" fontId="19" fillId="0" borderId="19" xfId="43" applyNumberFormat="1" applyFont="1" applyBorder="1" applyAlignment="1">
      <alignment horizontal="center" vertical="center"/>
    </xf>
    <xf numFmtId="3" fontId="18" fillId="35" borderId="19" xfId="0" applyNumberFormat="1" applyFont="1" applyFill="1" applyBorder="1" applyAlignment="1">
      <alignment horizontal="center" vertical="center"/>
    </xf>
    <xf numFmtId="0" fontId="19" fillId="33" borderId="19" xfId="0" applyFont="1" applyFill="1" applyBorder="1" applyAlignment="1">
      <alignment horizontal="left" vertical="center" wrapText="1"/>
    </xf>
    <xf numFmtId="0" fontId="19" fillId="33" borderId="19" xfId="0" applyFont="1" applyFill="1" applyBorder="1" applyAlignment="1">
      <alignment horizontal="center" vertical="center" wrapText="1"/>
    </xf>
    <xf numFmtId="165" fontId="19" fillId="33" borderId="19" xfId="0" applyNumberFormat="1" applyFont="1" applyFill="1" applyBorder="1" applyAlignment="1">
      <alignment horizontal="center" vertical="center"/>
    </xf>
    <xf numFmtId="3" fontId="19" fillId="0" borderId="15" xfId="43" applyNumberFormat="1" applyFont="1" applyBorder="1" applyAlignment="1">
      <alignment horizontal="center" vertical="center"/>
    </xf>
    <xf numFmtId="0" fontId="26" fillId="39" borderId="16" xfId="0" applyFont="1" applyFill="1" applyBorder="1" applyAlignment="1">
      <alignment horizontal="center" vertical="center" wrapText="1"/>
    </xf>
    <xf numFmtId="0" fontId="26" fillId="39" borderId="19" xfId="0" applyFont="1" applyFill="1" applyBorder="1" applyAlignment="1">
      <alignment horizontal="center" vertical="center" wrapText="1"/>
    </xf>
    <xf numFmtId="9" fontId="26" fillId="39" borderId="14" xfId="0" applyNumberFormat="1" applyFont="1" applyFill="1" applyBorder="1" applyAlignment="1">
      <alignment horizontal="center" vertical="center"/>
    </xf>
    <xf numFmtId="0" fontId="18" fillId="34" borderId="16" xfId="0" applyFont="1" applyFill="1" applyBorder="1" applyAlignment="1">
      <alignment vertical="center" wrapText="1"/>
    </xf>
    <xf numFmtId="3" fontId="18" fillId="34" borderId="15" xfId="0" applyNumberFormat="1" applyFont="1" applyFill="1" applyBorder="1" applyAlignment="1">
      <alignment horizontal="center" vertical="center"/>
    </xf>
    <xf numFmtId="3" fontId="23" fillId="0" borderId="15" xfId="0" applyNumberFormat="1" applyFont="1" applyBorder="1" applyAlignment="1">
      <alignment horizontal="center" vertical="center"/>
    </xf>
    <xf numFmtId="0" fontId="22" fillId="0" borderId="0" xfId="0" applyFont="1" applyBorder="1" applyAlignment="1">
      <alignment horizontal="left" vertical="center" wrapText="1" indent="1"/>
    </xf>
    <xf numFmtId="3" fontId="21" fillId="0" borderId="0" xfId="0" applyNumberFormat="1" applyFont="1" applyBorder="1" applyAlignment="1">
      <alignment horizontal="center" vertical="center"/>
    </xf>
    <xf numFmtId="0" fontId="18" fillId="0" borderId="0" xfId="0" applyFont="1" applyBorder="1" applyAlignment="1">
      <alignment horizontal="left" vertical="center" wrapText="1" indent="1"/>
    </xf>
    <xf numFmtId="3" fontId="19" fillId="0" borderId="0" xfId="0" applyNumberFormat="1" applyFont="1" applyBorder="1" applyAlignment="1">
      <alignment horizontal="center" vertical="center"/>
    </xf>
    <xf numFmtId="0" fontId="24" fillId="0" borderId="24" xfId="0" applyFont="1" applyBorder="1" applyAlignment="1">
      <alignment horizontal="center" vertical="center" wrapText="1"/>
    </xf>
    <xf numFmtId="0" fontId="24" fillId="0" borderId="25" xfId="0" applyFont="1" applyBorder="1" applyAlignment="1">
      <alignment horizontal="center" vertical="center" wrapText="1"/>
    </xf>
    <xf numFmtId="0" fontId="19" fillId="0" borderId="0" xfId="0" applyFont="1" applyAlignment="1">
      <alignment horizontal="center" vertical="center" wrapText="1"/>
    </xf>
    <xf numFmtId="0" fontId="19" fillId="0" borderId="0" xfId="0" applyFont="1" applyAlignment="1">
      <alignment horizontal="center" vertical="center"/>
    </xf>
    <xf numFmtId="0" fontId="24" fillId="0" borderId="22" xfId="0" applyFont="1" applyBorder="1" applyAlignment="1">
      <alignment horizontal="center" vertical="center" wrapText="1"/>
    </xf>
    <xf numFmtId="0" fontId="24" fillId="0" borderId="27" xfId="0" applyFont="1" applyBorder="1" applyAlignment="1">
      <alignment horizontal="center" vertical="center" wrapText="1"/>
    </xf>
    <xf numFmtId="0" fontId="24" fillId="0" borderId="27" xfId="0" applyFont="1" applyBorder="1" applyAlignment="1">
      <alignment horizontal="center" vertical="center"/>
    </xf>
    <xf numFmtId="0" fontId="24" fillId="0" borderId="29" xfId="0" applyFont="1" applyBorder="1" applyAlignment="1">
      <alignment horizontal="center" vertical="center" wrapText="1"/>
    </xf>
    <xf numFmtId="0" fontId="24" fillId="0" borderId="0" xfId="0" applyFont="1" applyBorder="1" applyAlignment="1">
      <alignment wrapText="1"/>
    </xf>
    <xf numFmtId="0" fontId="18" fillId="0" borderId="0" xfId="0" applyFont="1" applyAlignment="1">
      <alignment wrapText="1"/>
    </xf>
    <xf numFmtId="0" fontId="19" fillId="0" borderId="0" xfId="0" applyFont="1" applyAlignment="1">
      <alignment wrapText="1"/>
    </xf>
    <xf numFmtId="3" fontId="19" fillId="0" borderId="0" xfId="0" applyNumberFormat="1" applyFont="1"/>
    <xf numFmtId="0" fontId="26" fillId="0" borderId="0" xfId="0" applyFont="1"/>
    <xf numFmtId="0" fontId="28" fillId="0" borderId="0" xfId="0" applyFont="1" applyFill="1" applyBorder="1"/>
    <xf numFmtId="0" fontId="19" fillId="0" borderId="0" xfId="0" applyFont="1" applyBorder="1"/>
    <xf numFmtId="1" fontId="24" fillId="0" borderId="0" xfId="0" applyNumberFormat="1" applyFont="1" applyFill="1" applyBorder="1" applyAlignment="1">
      <alignment vertical="center"/>
    </xf>
    <xf numFmtId="0" fontId="23" fillId="40" borderId="16" xfId="0" applyFont="1" applyFill="1" applyBorder="1" applyAlignment="1">
      <alignment horizontal="left" vertical="center" wrapText="1"/>
    </xf>
    <xf numFmtId="0" fontId="19" fillId="40" borderId="16" xfId="0" applyFont="1" applyFill="1" applyBorder="1" applyAlignment="1">
      <alignment horizontal="left" vertical="center" wrapText="1"/>
    </xf>
    <xf numFmtId="0" fontId="19" fillId="33" borderId="0" xfId="0" applyFont="1" applyFill="1" applyBorder="1" applyAlignment="1">
      <alignment horizontal="left" vertical="center" wrapText="1"/>
    </xf>
    <xf numFmtId="0" fontId="19" fillId="33" borderId="0" xfId="0" applyFont="1" applyFill="1" applyBorder="1" applyAlignment="1">
      <alignment horizontal="center" vertical="center" wrapText="1"/>
    </xf>
    <xf numFmtId="0" fontId="18" fillId="33" borderId="0" xfId="0" applyFont="1" applyFill="1" applyBorder="1" applyAlignment="1">
      <alignment horizontal="center" vertical="center" wrapText="1"/>
    </xf>
    <xf numFmtId="3" fontId="19" fillId="33" borderId="0" xfId="0" applyNumberFormat="1" applyFont="1" applyFill="1" applyBorder="1" applyAlignment="1">
      <alignment horizontal="center" vertical="center"/>
    </xf>
    <xf numFmtId="3" fontId="19" fillId="33" borderId="0" xfId="0" applyNumberFormat="1" applyFont="1" applyFill="1" applyBorder="1" applyAlignment="1">
      <alignment horizontal="center" vertical="center" wrapText="1"/>
    </xf>
    <xf numFmtId="165" fontId="19" fillId="33" borderId="0" xfId="0" applyNumberFormat="1" applyFont="1" applyFill="1" applyBorder="1" applyAlignment="1">
      <alignment horizontal="center" vertical="center"/>
    </xf>
    <xf numFmtId="0" fontId="19" fillId="0" borderId="0" xfId="0" applyFont="1" applyBorder="1" applyAlignment="1">
      <alignment horizontal="left" vertical="center" wrapText="1" indent="1"/>
    </xf>
    <xf numFmtId="0" fontId="21" fillId="0" borderId="0" xfId="0" applyFont="1" applyBorder="1" applyAlignment="1">
      <alignment horizontal="left" vertical="center" wrapText="1" indent="1"/>
    </xf>
    <xf numFmtId="3" fontId="21" fillId="33" borderId="0" xfId="0" applyNumberFormat="1" applyFont="1" applyFill="1" applyBorder="1" applyAlignment="1">
      <alignment horizontal="center" vertical="center"/>
    </xf>
    <xf numFmtId="3" fontId="18" fillId="0" borderId="0" xfId="0" applyNumberFormat="1" applyFont="1" applyBorder="1" applyAlignment="1">
      <alignment horizontal="center" vertical="center"/>
    </xf>
    <xf numFmtId="164" fontId="19" fillId="0" borderId="0" xfId="45" applyFont="1"/>
    <xf numFmtId="164" fontId="28" fillId="0" borderId="0" xfId="45" applyFont="1"/>
    <xf numFmtId="3" fontId="19" fillId="0" borderId="19" xfId="0" applyNumberFormat="1" applyFont="1" applyFill="1" applyBorder="1" applyAlignment="1">
      <alignment horizontal="center" vertical="center" wrapText="1"/>
    </xf>
    <xf numFmtId="0" fontId="18"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wrapText="1"/>
    </xf>
    <xf numFmtId="165" fontId="19" fillId="0" borderId="0" xfId="0" applyNumberFormat="1" applyFont="1" applyFill="1" applyBorder="1" applyAlignment="1">
      <alignment horizontal="center" vertical="center"/>
    </xf>
    <xf numFmtId="0" fontId="21" fillId="0" borderId="0" xfId="0" applyFont="1" applyFill="1" applyBorder="1" applyAlignment="1">
      <alignment horizontal="left" vertical="center" wrapText="1" indent="1"/>
    </xf>
    <xf numFmtId="3" fontId="21" fillId="0" borderId="0" xfId="0" applyNumberFormat="1" applyFont="1" applyFill="1" applyBorder="1" applyAlignment="1">
      <alignment horizontal="center" vertical="center"/>
    </xf>
    <xf numFmtId="3" fontId="18" fillId="0" borderId="0" xfId="0" applyNumberFormat="1" applyFont="1" applyFill="1" applyBorder="1" applyAlignment="1">
      <alignment horizontal="center" vertical="center"/>
    </xf>
    <xf numFmtId="0" fontId="29" fillId="0" borderId="0" xfId="0" applyFont="1" applyFill="1"/>
    <xf numFmtId="0" fontId="19" fillId="0" borderId="17" xfId="0" applyFont="1" applyFill="1" applyBorder="1" applyAlignment="1">
      <alignment horizontal="center" vertical="center" wrapText="1"/>
    </xf>
    <xf numFmtId="164" fontId="26" fillId="0" borderId="0" xfId="45" applyFont="1"/>
    <xf numFmtId="0" fontId="19" fillId="33" borderId="16" xfId="0" applyFont="1" applyFill="1" applyBorder="1" applyAlignment="1">
      <alignment horizontal="center" vertical="center" wrapText="1"/>
    </xf>
    <xf numFmtId="0" fontId="19"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xf>
    <xf numFmtId="166" fontId="19" fillId="0" borderId="0" xfId="45" applyNumberFormat="1" applyFont="1"/>
    <xf numFmtId="0" fontId="18" fillId="38" borderId="19" xfId="0" applyFont="1" applyFill="1" applyBorder="1" applyAlignment="1">
      <alignment vertical="center" wrapText="1"/>
    </xf>
    <xf numFmtId="0" fontId="19" fillId="0" borderId="16" xfId="0" applyFont="1" applyFill="1" applyBorder="1" applyAlignment="1">
      <alignment horizontal="left" vertical="center" wrapText="1"/>
    </xf>
    <xf numFmtId="0" fontId="18" fillId="38" borderId="16" xfId="0" applyFont="1" applyFill="1" applyBorder="1" applyAlignment="1">
      <alignment vertical="center" wrapText="1"/>
    </xf>
    <xf numFmtId="1" fontId="19" fillId="0" borderId="15" xfId="0" applyNumberFormat="1" applyFont="1" applyFill="1" applyBorder="1" applyAlignment="1">
      <alignment horizontal="center" vertical="center"/>
    </xf>
    <xf numFmtId="9" fontId="19" fillId="0" borderId="15" xfId="43" applyNumberFormat="1" applyFont="1" applyFill="1" applyBorder="1" applyAlignment="1">
      <alignment horizontal="center" vertical="center"/>
    </xf>
    <xf numFmtId="0" fontId="26" fillId="0" borderId="16" xfId="0" applyFont="1" applyFill="1" applyBorder="1" applyAlignment="1">
      <alignment vertical="center" wrapText="1"/>
    </xf>
    <xf numFmtId="9" fontId="26" fillId="0" borderId="15" xfId="43" applyNumberFormat="1" applyFont="1" applyFill="1" applyBorder="1" applyAlignment="1">
      <alignment horizontal="center" vertical="center"/>
    </xf>
    <xf numFmtId="9" fontId="26" fillId="0" borderId="15" xfId="0" applyNumberFormat="1" applyFont="1" applyFill="1" applyBorder="1" applyAlignment="1">
      <alignment horizontal="center" vertical="center"/>
    </xf>
    <xf numFmtId="0" fontId="26" fillId="0" borderId="15" xfId="43" applyNumberFormat="1" applyFont="1" applyFill="1" applyBorder="1" applyAlignment="1">
      <alignment horizontal="center" vertical="center"/>
    </xf>
    <xf numFmtId="0" fontId="19" fillId="33" borderId="16" xfId="0" applyFont="1" applyFill="1" applyBorder="1" applyAlignment="1">
      <alignment horizontal="left" vertical="center" wrapText="1" indent="1"/>
    </xf>
    <xf numFmtId="0" fontId="21" fillId="33" borderId="16" xfId="0" applyFont="1" applyFill="1" applyBorder="1" applyAlignment="1">
      <alignment horizontal="left" vertical="center" wrapText="1" indent="1"/>
    </xf>
    <xf numFmtId="0" fontId="22" fillId="33" borderId="20" xfId="0" applyFont="1" applyFill="1" applyBorder="1" applyAlignment="1">
      <alignment horizontal="left" vertical="center" wrapText="1" indent="1"/>
    </xf>
    <xf numFmtId="0" fontId="23" fillId="33" borderId="19" xfId="0" applyFont="1" applyFill="1" applyBorder="1" applyAlignment="1">
      <alignment vertical="center" wrapText="1"/>
    </xf>
    <xf numFmtId="0" fontId="23" fillId="33" borderId="20" xfId="0" applyFont="1" applyFill="1" applyBorder="1" applyAlignment="1">
      <alignment horizontal="left" vertical="center" wrapText="1" indent="1"/>
    </xf>
    <xf numFmtId="0" fontId="23" fillId="39" borderId="16"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33" borderId="15" xfId="0" applyFont="1" applyFill="1" applyBorder="1" applyAlignment="1">
      <alignment horizontal="center" vertical="center" wrapText="1"/>
    </xf>
    <xf numFmtId="0" fontId="26" fillId="33" borderId="16" xfId="0" applyFont="1" applyFill="1" applyBorder="1" applyAlignment="1">
      <alignment horizontal="center" vertical="center" wrapText="1"/>
    </xf>
    <xf numFmtId="165" fontId="26" fillId="33" borderId="15" xfId="0" applyNumberFormat="1" applyFont="1" applyFill="1" applyBorder="1" applyAlignment="1">
      <alignment horizontal="center" vertical="center"/>
    </xf>
    <xf numFmtId="0" fontId="18" fillId="33" borderId="13" xfId="0" applyFont="1" applyFill="1" applyBorder="1" applyAlignment="1">
      <alignment horizontal="center" vertical="center" wrapText="1"/>
    </xf>
    <xf numFmtId="3" fontId="19" fillId="33" borderId="34" xfId="0" applyNumberFormat="1" applyFont="1" applyFill="1" applyBorder="1" applyAlignment="1">
      <alignment horizontal="center" vertical="center" wrapText="1"/>
    </xf>
    <xf numFmtId="165" fontId="19" fillId="33" borderId="13" xfId="0" applyNumberFormat="1" applyFont="1" applyFill="1" applyBorder="1" applyAlignment="1">
      <alignment horizontal="center" vertical="center"/>
    </xf>
    <xf numFmtId="0" fontId="23" fillId="33" borderId="16" xfId="0" applyFont="1" applyFill="1" applyBorder="1" applyAlignment="1">
      <alignment vertical="center" wrapText="1"/>
    </xf>
    <xf numFmtId="9" fontId="23" fillId="39" borderId="19" xfId="0" applyNumberFormat="1" applyFont="1" applyFill="1" applyBorder="1" applyAlignment="1">
      <alignment horizontal="center" vertical="center" wrapText="1"/>
    </xf>
    <xf numFmtId="9" fontId="23" fillId="39" borderId="10" xfId="0" applyNumberFormat="1" applyFont="1" applyFill="1" applyBorder="1" applyAlignment="1">
      <alignment vertical="center"/>
    </xf>
    <xf numFmtId="9" fontId="19" fillId="39" borderId="14" xfId="0" applyNumberFormat="1" applyFont="1" applyFill="1" applyBorder="1" applyAlignment="1">
      <alignment vertical="center"/>
    </xf>
    <xf numFmtId="0" fontId="22" fillId="33" borderId="31" xfId="0" applyFont="1" applyFill="1" applyBorder="1" applyAlignment="1">
      <alignment horizontal="left" vertical="center" wrapText="1" indent="1"/>
    </xf>
    <xf numFmtId="3" fontId="26" fillId="0" borderId="0" xfId="0" applyNumberFormat="1" applyFont="1" applyFill="1" applyBorder="1" applyAlignment="1">
      <alignment horizontal="center" vertical="center" wrapText="1"/>
    </xf>
    <xf numFmtId="0" fontId="22" fillId="33" borderId="18" xfId="0" applyFont="1" applyFill="1" applyBorder="1" applyAlignment="1">
      <alignment horizontal="left" vertical="center" wrapText="1" indent="1"/>
    </xf>
    <xf numFmtId="9" fontId="23" fillId="0" borderId="0" xfId="0" applyNumberFormat="1" applyFont="1" applyFill="1" applyBorder="1" applyAlignment="1">
      <alignment horizontal="center" vertical="center" wrapText="1"/>
    </xf>
    <xf numFmtId="0" fontId="23" fillId="0" borderId="0" xfId="0" applyFont="1" applyFill="1" applyBorder="1" applyAlignment="1">
      <alignment horizontal="left" vertical="center"/>
    </xf>
    <xf numFmtId="0" fontId="23" fillId="37" borderId="19" xfId="0" applyFont="1" applyFill="1" applyBorder="1" applyAlignment="1">
      <alignment horizontal="left" vertical="center" wrapText="1"/>
    </xf>
    <xf numFmtId="0" fontId="23" fillId="37" borderId="16" xfId="0" applyFont="1" applyFill="1" applyBorder="1" applyAlignment="1">
      <alignment horizontal="center" vertical="center" wrapText="1"/>
    </xf>
    <xf numFmtId="9" fontId="23" fillId="37" borderId="19" xfId="0" applyNumberFormat="1" applyFont="1" applyFill="1" applyBorder="1" applyAlignment="1">
      <alignment horizontal="center" vertical="center" wrapText="1"/>
    </xf>
    <xf numFmtId="0" fontId="23" fillId="37" borderId="10" xfId="0" applyNumberFormat="1" applyFont="1" applyFill="1" applyBorder="1" applyAlignment="1">
      <alignment vertical="center"/>
    </xf>
    <xf numFmtId="0" fontId="23" fillId="0" borderId="0" xfId="0" applyFont="1" applyFill="1" applyBorder="1" applyAlignment="1">
      <alignment vertical="center" wrapText="1"/>
    </xf>
    <xf numFmtId="0" fontId="19" fillId="0" borderId="16" xfId="0" applyFont="1" applyFill="1" applyBorder="1" applyAlignment="1">
      <alignment horizontal="center" vertical="center" wrapText="1"/>
    </xf>
    <xf numFmtId="0" fontId="19" fillId="37" borderId="14" xfId="0" applyNumberFormat="1" applyFont="1" applyFill="1" applyBorder="1" applyAlignment="1">
      <alignment vertical="center"/>
    </xf>
    <xf numFmtId="0" fontId="19" fillId="39" borderId="14" xfId="0" applyNumberFormat="1" applyFont="1" applyFill="1" applyBorder="1" applyAlignment="1">
      <alignment vertical="center"/>
    </xf>
    <xf numFmtId="3" fontId="18" fillId="36" borderId="15" xfId="0" applyNumberFormat="1" applyFont="1" applyFill="1" applyBorder="1" applyAlignment="1">
      <alignment horizontal="center" vertical="center"/>
    </xf>
    <xf numFmtId="0" fontId="18" fillId="33" borderId="16" xfId="0" applyFont="1" applyFill="1" applyBorder="1" applyAlignment="1">
      <alignment vertical="center" wrapText="1"/>
    </xf>
    <xf numFmtId="0" fontId="24" fillId="0" borderId="30" xfId="0" applyFont="1" applyBorder="1" applyAlignment="1">
      <alignment horizontal="center" vertical="center"/>
    </xf>
    <xf numFmtId="164" fontId="29" fillId="0" borderId="0" xfId="45" applyFont="1"/>
    <xf numFmtId="0" fontId="29" fillId="0" borderId="0" xfId="0" applyFont="1" applyAlignment="1">
      <alignment horizontal="center" vertical="center"/>
    </xf>
    <xf numFmtId="0" fontId="18" fillId="0" borderId="0" xfId="0" applyFont="1" applyAlignment="1"/>
    <xf numFmtId="3" fontId="26" fillId="0" borderId="22" xfId="0" applyNumberFormat="1" applyFont="1" applyFill="1" applyBorder="1" applyAlignment="1">
      <alignment horizontal="right" vertical="center"/>
    </xf>
    <xf numFmtId="3" fontId="26" fillId="0" borderId="29" xfId="0" applyNumberFormat="1" applyFont="1" applyFill="1" applyBorder="1" applyAlignment="1">
      <alignment horizontal="right" vertical="center"/>
    </xf>
    <xf numFmtId="0" fontId="23" fillId="0" borderId="0" xfId="0" applyFont="1" applyAlignment="1"/>
    <xf numFmtId="166" fontId="26" fillId="0" borderId="0" xfId="45" applyNumberFormat="1" applyFont="1" applyFill="1" applyBorder="1" applyAlignment="1">
      <alignment horizontal="center" vertical="center" wrapText="1"/>
    </xf>
    <xf numFmtId="0" fontId="18" fillId="0" borderId="0" xfId="0" applyFont="1" applyFill="1" applyBorder="1" applyAlignment="1">
      <alignment horizontal="left" vertical="center" wrapText="1"/>
    </xf>
    <xf numFmtId="0" fontId="19" fillId="0" borderId="0" xfId="0" applyFont="1" applyFill="1" applyBorder="1" applyAlignment="1">
      <alignment vertical="center"/>
    </xf>
    <xf numFmtId="49" fontId="19" fillId="0" borderId="0" xfId="0" quotePrefix="1" applyNumberFormat="1" applyFont="1" applyFill="1" applyBorder="1" applyAlignment="1">
      <alignment vertical="center"/>
    </xf>
    <xf numFmtId="49" fontId="19" fillId="0" borderId="0" xfId="0" applyNumberFormat="1" applyFont="1" applyFill="1" applyBorder="1" applyAlignment="1">
      <alignment vertical="center"/>
    </xf>
    <xf numFmtId="0" fontId="19" fillId="0" borderId="0" xfId="0" applyFont="1" applyFill="1" applyBorder="1" applyAlignment="1">
      <alignment vertical="center" wrapText="1"/>
    </xf>
    <xf numFmtId="0" fontId="18" fillId="0" borderId="0" xfId="0" applyFont="1" applyFill="1" applyBorder="1" applyAlignment="1"/>
    <xf numFmtId="0" fontId="18" fillId="0" borderId="0" xfId="0" applyFont="1" applyFill="1" applyBorder="1" applyAlignment="1">
      <alignment vertical="center" wrapText="1"/>
    </xf>
    <xf numFmtId="0" fontId="26" fillId="0" borderId="19" xfId="0" applyFont="1" applyFill="1" applyBorder="1" applyAlignment="1">
      <alignment horizontal="left" vertical="center" wrapText="1"/>
    </xf>
    <xf numFmtId="1" fontId="26" fillId="0" borderId="19" xfId="0" applyNumberFormat="1" applyFont="1" applyFill="1" applyBorder="1" applyAlignment="1">
      <alignment horizontal="center" vertical="center"/>
    </xf>
    <xf numFmtId="1" fontId="26" fillId="0" borderId="0" xfId="0" applyNumberFormat="1" applyFont="1" applyFill="1" applyBorder="1" applyAlignment="1">
      <alignment horizontal="center" vertical="center"/>
    </xf>
    <xf numFmtId="0" fontId="26" fillId="0" borderId="19" xfId="0" applyFont="1" applyFill="1" applyBorder="1" applyAlignment="1">
      <alignment vertical="center" wrapText="1"/>
    </xf>
    <xf numFmtId="9" fontId="26" fillId="0" borderId="19" xfId="43" applyFont="1" applyFill="1" applyBorder="1" applyAlignment="1">
      <alignment horizontal="center" vertical="center"/>
    </xf>
    <xf numFmtId="0" fontId="29" fillId="0" borderId="0" xfId="0" applyFont="1"/>
    <xf numFmtId="0" fontId="29" fillId="0" borderId="0" xfId="0" applyFont="1" applyFill="1" applyBorder="1" applyAlignment="1">
      <alignment horizontal="center" vertical="center" wrapText="1"/>
    </xf>
    <xf numFmtId="0" fontId="29" fillId="0" borderId="0" xfId="0" applyFont="1" applyFill="1" applyBorder="1" applyAlignment="1">
      <alignment vertical="center" wrapText="1"/>
    </xf>
    <xf numFmtId="0" fontId="29" fillId="0" borderId="0" xfId="0" applyFont="1" applyFill="1" applyBorder="1"/>
    <xf numFmtId="9" fontId="19" fillId="0" borderId="0" xfId="43" applyFont="1"/>
    <xf numFmtId="9" fontId="26" fillId="0" borderId="0" xfId="43" applyFont="1" applyFill="1" applyBorder="1" applyAlignment="1">
      <alignment horizontal="center" vertical="center"/>
    </xf>
    <xf numFmtId="1" fontId="26" fillId="0" borderId="19" xfId="43" applyNumberFormat="1" applyFont="1" applyFill="1" applyBorder="1" applyAlignment="1">
      <alignment horizontal="center" vertical="center"/>
    </xf>
    <xf numFmtId="1" fontId="26" fillId="0" borderId="0" xfId="43" applyNumberFormat="1" applyFont="1" applyFill="1" applyBorder="1" applyAlignment="1">
      <alignment horizontal="center" vertical="center"/>
    </xf>
    <xf numFmtId="0" fontId="18" fillId="0" borderId="0" xfId="0" applyFont="1" applyFill="1" applyBorder="1" applyAlignment="1">
      <alignment vertical="center"/>
    </xf>
    <xf numFmtId="0" fontId="26" fillId="0" borderId="0" xfId="0" applyFont="1" applyFill="1" applyBorder="1" applyAlignment="1">
      <alignment vertical="center"/>
    </xf>
    <xf numFmtId="165" fontId="21" fillId="0" borderId="15" xfId="0" applyNumberFormat="1" applyFont="1" applyBorder="1" applyAlignment="1">
      <alignment horizontal="center" vertical="center"/>
    </xf>
    <xf numFmtId="165" fontId="21" fillId="0" borderId="0" xfId="0" applyNumberFormat="1" applyFont="1" applyFill="1" applyBorder="1" applyAlignment="1">
      <alignment horizontal="center" vertical="center"/>
    </xf>
    <xf numFmtId="9" fontId="19" fillId="0" borderId="15" xfId="43" applyFont="1" applyBorder="1" applyAlignment="1">
      <alignment horizontal="center" vertical="center"/>
    </xf>
    <xf numFmtId="165" fontId="19" fillId="0" borderId="15" xfId="43" applyNumberFormat="1" applyFont="1" applyBorder="1" applyAlignment="1">
      <alignment horizontal="center" vertical="center"/>
    </xf>
    <xf numFmtId="9" fontId="19" fillId="0" borderId="0" xfId="43" applyFont="1" applyFill="1" applyBorder="1" applyAlignment="1">
      <alignment horizontal="center" vertical="center"/>
    </xf>
    <xf numFmtId="0" fontId="22" fillId="0" borderId="20" xfId="0" applyFont="1" applyBorder="1" applyAlignment="1">
      <alignment horizontal="left" vertical="center" wrapText="1" indent="1"/>
    </xf>
    <xf numFmtId="165" fontId="19" fillId="0" borderId="0" xfId="43" applyNumberFormat="1" applyFont="1" applyFill="1" applyBorder="1" applyAlignment="1">
      <alignment horizontal="center" vertical="center"/>
    </xf>
    <xf numFmtId="0" fontId="22" fillId="0" borderId="0" xfId="0" applyFont="1" applyFill="1" applyBorder="1" applyAlignment="1">
      <alignment horizontal="left" vertical="center" wrapText="1" indent="1"/>
    </xf>
    <xf numFmtId="166" fontId="19" fillId="0" borderId="0" xfId="45" applyNumberFormat="1" applyFont="1" applyFill="1" applyBorder="1" applyAlignment="1">
      <alignment vertical="center" wrapText="1"/>
    </xf>
    <xf numFmtId="164" fontId="19" fillId="0" borderId="0" xfId="45" applyFont="1" applyFill="1" applyBorder="1" applyAlignment="1">
      <alignment horizontal="left" vertical="center" wrapText="1"/>
    </xf>
    <xf numFmtId="0" fontId="23" fillId="0" borderId="20" xfId="0" applyFont="1" applyBorder="1" applyAlignment="1">
      <alignment horizontal="left" vertical="center" wrapText="1" indent="1"/>
    </xf>
    <xf numFmtId="0" fontId="23" fillId="34" borderId="16" xfId="0" applyFont="1" applyFill="1" applyBorder="1" applyAlignment="1">
      <alignment horizontal="left" vertical="center" wrapText="1"/>
    </xf>
    <xf numFmtId="9" fontId="23" fillId="34" borderId="19" xfId="0" applyNumberFormat="1" applyFont="1" applyFill="1" applyBorder="1" applyAlignment="1">
      <alignment horizontal="center" vertical="center" wrapText="1"/>
    </xf>
    <xf numFmtId="0" fontId="23" fillId="34" borderId="16" xfId="0" applyFont="1" applyFill="1" applyBorder="1" applyAlignment="1">
      <alignment horizontal="left" vertical="center"/>
    </xf>
    <xf numFmtId="0" fontId="23" fillId="36" borderId="16" xfId="0" applyFont="1" applyFill="1" applyBorder="1" applyAlignment="1">
      <alignment vertical="center" wrapText="1"/>
    </xf>
    <xf numFmtId="0" fontId="19" fillId="33" borderId="0" xfId="0" applyFont="1" applyFill="1"/>
    <xf numFmtId="0" fontId="30" fillId="0" borderId="0" xfId="0" applyFont="1" applyAlignment="1">
      <alignment horizontal="center"/>
    </xf>
    <xf numFmtId="9" fontId="19" fillId="0" borderId="19" xfId="0" applyNumberFormat="1" applyFont="1" applyFill="1" applyBorder="1" applyAlignment="1">
      <alignment horizontal="center" vertical="center"/>
    </xf>
    <xf numFmtId="4" fontId="19" fillId="0" borderId="0" xfId="0" applyNumberFormat="1" applyFont="1"/>
    <xf numFmtId="0" fontId="30" fillId="0" borderId="0" xfId="0" applyFont="1"/>
    <xf numFmtId="3" fontId="26" fillId="0" borderId="19" xfId="0" applyNumberFormat="1" applyFont="1" applyFill="1" applyBorder="1" applyAlignment="1">
      <alignment horizontal="center" vertical="center"/>
    </xf>
    <xf numFmtId="3" fontId="28" fillId="0" borderId="0" xfId="0" applyNumberFormat="1" applyFont="1"/>
    <xf numFmtId="3" fontId="31" fillId="0" borderId="19" xfId="0" applyNumberFormat="1" applyFont="1" applyFill="1" applyBorder="1" applyAlignment="1">
      <alignment horizontal="center" vertical="center"/>
    </xf>
    <xf numFmtId="165" fontId="19" fillId="0" borderId="0" xfId="43" applyNumberFormat="1" applyFont="1"/>
    <xf numFmtId="165" fontId="31" fillId="0" borderId="19" xfId="0" applyNumberFormat="1" applyFont="1" applyFill="1" applyBorder="1" applyAlignment="1">
      <alignment horizontal="center" vertical="center"/>
    </xf>
    <xf numFmtId="3" fontId="26" fillId="0" borderId="19" xfId="0" applyNumberFormat="1" applyFont="1" applyFill="1" applyBorder="1" applyAlignment="1">
      <alignment horizontal="center" vertical="center" wrapText="1"/>
    </xf>
    <xf numFmtId="0" fontId="26" fillId="0" borderId="0" xfId="0" applyFont="1" applyFill="1" applyBorder="1"/>
    <xf numFmtId="3" fontId="19" fillId="0" borderId="19" xfId="0" applyNumberFormat="1" applyFont="1" applyFill="1" applyBorder="1" applyAlignment="1">
      <alignment horizontal="center" vertical="center"/>
    </xf>
    <xf numFmtId="3" fontId="21" fillId="0" borderId="19" xfId="0" applyNumberFormat="1" applyFont="1" applyFill="1" applyBorder="1" applyAlignment="1">
      <alignment horizontal="center" vertical="center"/>
    </xf>
    <xf numFmtId="165" fontId="21" fillId="0" borderId="19" xfId="0" applyNumberFormat="1" applyFont="1" applyFill="1" applyBorder="1" applyAlignment="1">
      <alignment horizontal="center" vertical="center"/>
    </xf>
    <xf numFmtId="0" fontId="19" fillId="0" borderId="0" xfId="0" applyFont="1" applyAlignment="1">
      <alignment horizontal="center" wrapText="1"/>
    </xf>
    <xf numFmtId="0" fontId="28" fillId="0" borderId="0" xfId="0" applyFont="1" applyAlignment="1">
      <alignment horizontal="center" wrapText="1"/>
    </xf>
    <xf numFmtId="0" fontId="28" fillId="0" borderId="0" xfId="0" applyFont="1" applyFill="1" applyBorder="1" applyAlignment="1">
      <alignment horizontal="center" vertical="top" wrapText="1"/>
    </xf>
    <xf numFmtId="0" fontId="19" fillId="0" borderId="0" xfId="0" applyFont="1" applyFill="1" applyBorder="1" applyAlignment="1">
      <alignment horizontal="center" wrapText="1"/>
    </xf>
    <xf numFmtId="164" fontId="19" fillId="0" borderId="19" xfId="45" applyFont="1" applyFill="1" applyBorder="1" applyAlignment="1">
      <alignment horizontal="center" vertical="center"/>
    </xf>
    <xf numFmtId="166" fontId="19" fillId="0" borderId="19" xfId="45" applyNumberFormat="1" applyFont="1" applyFill="1" applyBorder="1" applyAlignment="1">
      <alignment horizontal="center" vertical="center"/>
    </xf>
    <xf numFmtId="3" fontId="26" fillId="0" borderId="0" xfId="0" applyNumberFormat="1" applyFont="1"/>
    <xf numFmtId="3" fontId="28" fillId="0" borderId="0" xfId="0" applyNumberFormat="1" applyFont="1" applyFill="1" applyBorder="1"/>
    <xf numFmtId="0" fontId="28" fillId="0" borderId="0" xfId="0" applyFont="1" applyBorder="1"/>
    <xf numFmtId="3" fontId="19" fillId="0" borderId="10" xfId="0" applyNumberFormat="1" applyFont="1" applyFill="1" applyBorder="1" applyAlignment="1">
      <alignment horizontal="center" vertical="center" wrapText="1"/>
    </xf>
    <xf numFmtId="3" fontId="28" fillId="0" borderId="0" xfId="0" applyNumberFormat="1" applyFont="1" applyBorder="1"/>
    <xf numFmtId="165" fontId="26" fillId="0" borderId="19" xfId="0" applyNumberFormat="1" applyFont="1" applyFill="1" applyBorder="1" applyAlignment="1">
      <alignment horizontal="center" vertical="center"/>
    </xf>
    <xf numFmtId="166" fontId="31" fillId="0" borderId="19" xfId="45" applyNumberFormat="1" applyFont="1" applyFill="1" applyBorder="1" applyAlignment="1">
      <alignment horizontal="center" vertical="center"/>
    </xf>
    <xf numFmtId="3" fontId="26" fillId="0" borderId="0" xfId="0" applyNumberFormat="1" applyFont="1" applyFill="1" applyBorder="1"/>
    <xf numFmtId="0" fontId="28" fillId="0" borderId="0" xfId="0" applyFont="1" applyFill="1" applyBorder="1" applyAlignment="1">
      <alignment vertical="top" wrapText="1"/>
    </xf>
    <xf numFmtId="0" fontId="19" fillId="0" borderId="0" xfId="0" applyFont="1" applyFill="1" applyBorder="1" applyAlignment="1">
      <alignment vertical="top" wrapText="1"/>
    </xf>
    <xf numFmtId="3" fontId="19" fillId="0" borderId="0" xfId="0" applyNumberFormat="1" applyFont="1" applyFill="1" applyBorder="1"/>
    <xf numFmtId="164" fontId="19" fillId="0" borderId="0" xfId="45" applyFont="1" applyFill="1" applyBorder="1"/>
    <xf numFmtId="164" fontId="28" fillId="0" borderId="0" xfId="45" applyFont="1" applyFill="1" applyBorder="1"/>
    <xf numFmtId="166" fontId="26" fillId="0" borderId="0" xfId="45" applyNumberFormat="1" applyFont="1" applyFill="1" applyBorder="1" applyAlignment="1">
      <alignment horizontal="center" vertical="center"/>
    </xf>
    <xf numFmtId="3" fontId="26" fillId="0" borderId="0" xfId="0" applyNumberFormat="1" applyFont="1" applyFill="1" applyBorder="1" applyAlignment="1" applyProtection="1">
      <alignment horizontal="right" vertical="center" wrapText="1"/>
    </xf>
    <xf numFmtId="0" fontId="26" fillId="0" borderId="0" xfId="0" applyNumberFormat="1" applyFont="1" applyFill="1" applyBorder="1" applyAlignment="1" applyProtection="1">
      <alignment horizontal="left" vertical="center" wrapText="1"/>
    </xf>
    <xf numFmtId="166" fontId="19" fillId="0" borderId="0" xfId="45" applyNumberFormat="1" applyFont="1" applyFill="1" applyBorder="1"/>
    <xf numFmtId="164" fontId="26" fillId="0" borderId="0" xfId="45" applyFont="1" applyFill="1" applyBorder="1"/>
    <xf numFmtId="0" fontId="26" fillId="0" borderId="0" xfId="0" applyNumberFormat="1" applyFont="1" applyFill="1" applyBorder="1" applyAlignment="1" applyProtection="1">
      <alignment horizontal="center" vertical="center" wrapText="1"/>
    </xf>
    <xf numFmtId="0" fontId="29" fillId="0" borderId="0" xfId="0" applyFont="1" applyFill="1" applyBorder="1" applyAlignment="1">
      <alignment vertical="top" wrapText="1"/>
    </xf>
    <xf numFmtId="0" fontId="19" fillId="33" borderId="0" xfId="0" applyFont="1" applyFill="1" applyBorder="1"/>
    <xf numFmtId="166" fontId="29" fillId="0" borderId="0" xfId="45" applyNumberFormat="1" applyFont="1" applyFill="1" applyBorder="1" applyAlignment="1">
      <alignment horizontal="center" vertical="center" wrapText="1"/>
    </xf>
    <xf numFmtId="0" fontId="19" fillId="0" borderId="0" xfId="0" applyFont="1" applyFill="1" applyBorder="1" applyAlignment="1">
      <alignment horizontal="center"/>
    </xf>
    <xf numFmtId="0" fontId="19" fillId="0" borderId="0" xfId="0" applyFont="1" applyBorder="1" applyAlignment="1">
      <alignment horizontal="center"/>
    </xf>
    <xf numFmtId="3" fontId="31" fillId="0" borderId="0" xfId="0" applyNumberFormat="1" applyFont="1" applyFill="1" applyBorder="1" applyAlignment="1">
      <alignment horizontal="center" vertical="center"/>
    </xf>
    <xf numFmtId="3" fontId="26" fillId="0" borderId="0" xfId="0" applyNumberFormat="1" applyFont="1" applyFill="1" applyBorder="1" applyAlignment="1">
      <alignment horizontal="center" vertical="center"/>
    </xf>
    <xf numFmtId="0" fontId="19" fillId="0" borderId="0" xfId="0" applyFont="1" applyFill="1" applyBorder="1" applyAlignment="1">
      <alignment wrapText="1"/>
    </xf>
    <xf numFmtId="1" fontId="26" fillId="0" borderId="0" xfId="46" applyNumberFormat="1" applyFont="1" applyFill="1" applyBorder="1" applyAlignment="1">
      <alignment horizontal="center" vertical="center" wrapText="1"/>
    </xf>
    <xf numFmtId="0" fontId="0" fillId="0" borderId="0" xfId="0" applyFill="1"/>
    <xf numFmtId="0" fontId="23" fillId="0" borderId="33" xfId="0" applyFont="1" applyBorder="1" applyAlignment="1">
      <alignment vertical="center" wrapText="1"/>
    </xf>
    <xf numFmtId="0" fontId="23" fillId="0" borderId="0" xfId="0" applyFont="1" applyBorder="1" applyAlignment="1">
      <alignment vertical="center" wrapText="1"/>
    </xf>
    <xf numFmtId="0" fontId="23" fillId="0" borderId="0" xfId="0" applyFont="1" applyFill="1" applyAlignment="1"/>
    <xf numFmtId="164" fontId="23" fillId="0" borderId="0" xfId="45" applyFont="1" applyAlignment="1"/>
    <xf numFmtId="0" fontId="29" fillId="0" borderId="0" xfId="0" applyFont="1" applyAlignment="1">
      <alignment horizontal="center" vertical="center" wrapText="1"/>
    </xf>
    <xf numFmtId="0" fontId="29" fillId="0" borderId="0" xfId="0" applyFont="1" applyAlignment="1">
      <alignment wrapText="1"/>
    </xf>
    <xf numFmtId="164" fontId="29" fillId="0" borderId="0" xfId="45" applyFont="1" applyAlignment="1">
      <alignment wrapText="1"/>
    </xf>
    <xf numFmtId="0" fontId="19" fillId="0" borderId="0" xfId="0" applyFont="1" applyAlignment="1">
      <alignment vertical="center" wrapText="1"/>
    </xf>
    <xf numFmtId="0" fontId="28" fillId="0" borderId="0" xfId="0" applyFont="1" applyAlignment="1">
      <alignment vertical="center" wrapText="1"/>
    </xf>
    <xf numFmtId="0" fontId="28" fillId="0" borderId="0" xfId="0" applyFont="1" applyFill="1" applyBorder="1" applyAlignment="1">
      <alignment vertical="center" wrapText="1"/>
    </xf>
    <xf numFmtId="0" fontId="26" fillId="42" borderId="22" xfId="0" applyFont="1" applyFill="1" applyBorder="1" applyAlignment="1">
      <alignment horizontal="left" vertical="center" wrapText="1"/>
    </xf>
    <xf numFmtId="165" fontId="26" fillId="0" borderId="0" xfId="43" applyNumberFormat="1" applyFont="1" applyFill="1" applyBorder="1" applyAlignment="1">
      <alignment horizontal="center" vertical="center"/>
    </xf>
    <xf numFmtId="168" fontId="0" fillId="0" borderId="0" xfId="0" applyNumberFormat="1" applyFill="1"/>
    <xf numFmtId="164" fontId="29" fillId="0" borderId="0" xfId="0" applyNumberFormat="1" applyFont="1"/>
    <xf numFmtId="0" fontId="19" fillId="33" borderId="16" xfId="0" applyFont="1" applyFill="1" applyBorder="1" applyAlignment="1">
      <alignment horizontal="center" vertical="center" wrapText="1"/>
    </xf>
    <xf numFmtId="0" fontId="19" fillId="0" borderId="0" xfId="0" applyFont="1" applyFill="1" applyBorder="1" applyAlignment="1">
      <alignment horizontal="center" vertical="center"/>
    </xf>
    <xf numFmtId="0" fontId="23" fillId="39" borderId="10" xfId="0" applyFont="1" applyFill="1" applyBorder="1" applyAlignment="1">
      <alignment horizontal="center" vertical="center" wrapText="1"/>
    </xf>
    <xf numFmtId="3"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0" fontId="18" fillId="0" borderId="0" xfId="0" applyFont="1" applyFill="1" applyBorder="1" applyAlignment="1">
      <alignment horizontal="center" vertical="center"/>
    </xf>
    <xf numFmtId="9" fontId="19" fillId="0" borderId="0" xfId="0" applyNumberFormat="1" applyFont="1" applyFill="1" applyBorder="1" applyAlignment="1">
      <alignment horizontal="center" vertical="center"/>
    </xf>
    <xf numFmtId="3" fontId="21" fillId="33" borderId="16" xfId="0" applyNumberFormat="1" applyFont="1" applyFill="1" applyBorder="1" applyAlignment="1">
      <alignment horizontal="center" vertical="center" wrapText="1"/>
    </xf>
    <xf numFmtId="3" fontId="26" fillId="0" borderId="22" xfId="0" applyNumberFormat="1" applyFont="1" applyFill="1" applyBorder="1" applyAlignment="1">
      <alignment horizontal="center" vertical="center"/>
    </xf>
    <xf numFmtId="9" fontId="19" fillId="39" borderId="10" xfId="0" applyNumberFormat="1" applyFont="1" applyFill="1" applyBorder="1" applyAlignment="1">
      <alignment vertical="center"/>
    </xf>
    <xf numFmtId="3" fontId="26" fillId="0" borderId="29" xfId="0" applyNumberFormat="1" applyFont="1" applyFill="1" applyBorder="1" applyAlignment="1">
      <alignment horizontal="center" vertical="center"/>
    </xf>
    <xf numFmtId="0" fontId="26" fillId="39" borderId="16" xfId="0" applyFont="1" applyFill="1" applyBorder="1" applyAlignment="1">
      <alignment horizontal="left" vertical="top" wrapText="1"/>
    </xf>
    <xf numFmtId="9" fontId="19" fillId="0" borderId="15" xfId="43" applyFont="1" applyFill="1" applyBorder="1" applyAlignment="1">
      <alignment horizontal="center" vertical="center"/>
    </xf>
    <xf numFmtId="3" fontId="19" fillId="0" borderId="15" xfId="0" applyNumberFormat="1" applyFont="1" applyFill="1" applyBorder="1" applyAlignment="1">
      <alignment horizontal="center" vertical="center"/>
    </xf>
    <xf numFmtId="3" fontId="26" fillId="0" borderId="16" xfId="0" applyNumberFormat="1" applyFont="1" applyFill="1" applyBorder="1" applyAlignment="1">
      <alignment horizontal="center" vertical="center" wrapText="1"/>
    </xf>
    <xf numFmtId="0" fontId="23" fillId="0" borderId="16" xfId="0" applyFont="1" applyFill="1" applyBorder="1" applyAlignment="1">
      <alignment horizontal="left" vertical="center" wrapText="1"/>
    </xf>
    <xf numFmtId="0" fontId="19" fillId="0" borderId="19" xfId="0" applyFont="1" applyFill="1" applyBorder="1" applyAlignment="1">
      <alignment vertical="center" wrapText="1"/>
    </xf>
    <xf numFmtId="9" fontId="19" fillId="0" borderId="14" xfId="0" applyNumberFormat="1" applyFont="1" applyFill="1" applyBorder="1" applyAlignment="1">
      <alignment horizontal="center" vertical="center"/>
    </xf>
    <xf numFmtId="0" fontId="26" fillId="0" borderId="0" xfId="0" applyFont="1" applyAlignment="1"/>
    <xf numFmtId="164" fontId="29" fillId="0" borderId="0" xfId="45" applyFont="1" applyFill="1" applyBorder="1"/>
    <xf numFmtId="164" fontId="23" fillId="0" borderId="0" xfId="45" applyFont="1" applyBorder="1" applyAlignment="1">
      <alignment vertical="center" wrapText="1"/>
    </xf>
    <xf numFmtId="3" fontId="23" fillId="0" borderId="0" xfId="0" applyNumberFormat="1" applyFont="1" applyAlignment="1"/>
    <xf numFmtId="164" fontId="29" fillId="0" borderId="0" xfId="45" applyFont="1" applyAlignment="1">
      <alignment horizontal="center" vertical="center"/>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9" fillId="0" borderId="0" xfId="0" applyFont="1" applyFill="1" applyBorder="1" applyAlignment="1">
      <alignment horizontal="center" vertical="center" wrapText="1"/>
    </xf>
    <xf numFmtId="3" fontId="19" fillId="0" borderId="0" xfId="0" applyNumberFormat="1" applyFont="1" applyFill="1" applyBorder="1" applyAlignment="1">
      <alignment horizontal="center" vertical="center"/>
    </xf>
    <xf numFmtId="0" fontId="30" fillId="0" borderId="0" xfId="0" applyFont="1" applyAlignment="1"/>
    <xf numFmtId="166" fontId="26" fillId="0" borderId="0" xfId="45" applyNumberFormat="1" applyFont="1" applyBorder="1" applyAlignment="1">
      <alignment horizontal="center" vertical="center" wrapText="1"/>
    </xf>
    <xf numFmtId="3" fontId="24" fillId="0" borderId="0" xfId="0" applyNumberFormat="1" applyFont="1" applyFill="1" applyBorder="1" applyAlignment="1">
      <alignment vertical="center"/>
    </xf>
    <xf numFmtId="3" fontId="19" fillId="0" borderId="16" xfId="0" applyNumberFormat="1" applyFont="1" applyBorder="1" applyAlignment="1">
      <alignment horizontal="center" vertical="center"/>
    </xf>
    <xf numFmtId="3" fontId="21" fillId="0" borderId="16" xfId="0" applyNumberFormat="1" applyFont="1" applyBorder="1" applyAlignment="1">
      <alignment horizontal="center" vertical="center"/>
    </xf>
    <xf numFmtId="164" fontId="23" fillId="0" borderId="0" xfId="45" applyFont="1" applyFill="1" applyAlignment="1"/>
    <xf numFmtId="164" fontId="29" fillId="0" borderId="0" xfId="45" applyFont="1" applyFill="1"/>
    <xf numFmtId="0" fontId="32" fillId="35" borderId="0" xfId="0" applyFont="1" applyFill="1"/>
    <xf numFmtId="0" fontId="33" fillId="35" borderId="0" xfId="0" applyFont="1" applyFill="1"/>
    <xf numFmtId="0" fontId="33" fillId="0" borderId="0" xfId="0" applyFont="1"/>
    <xf numFmtId="0" fontId="33" fillId="0" borderId="0" xfId="0" applyFont="1" applyFill="1" applyBorder="1"/>
    <xf numFmtId="0" fontId="32" fillId="35" borderId="19" xfId="0" applyFont="1" applyFill="1" applyBorder="1" applyAlignment="1">
      <alignment horizontal="left" vertical="center" wrapText="1"/>
    </xf>
    <xf numFmtId="0" fontId="35" fillId="0" borderId="0" xfId="0" applyFont="1" applyFill="1" applyBorder="1" applyAlignment="1">
      <alignment horizontal="left" vertical="center" wrapText="1"/>
    </xf>
    <xf numFmtId="0" fontId="32" fillId="33" borderId="19" xfId="0" applyFont="1" applyFill="1" applyBorder="1" applyAlignment="1">
      <alignment horizontal="left" vertical="center" wrapText="1"/>
    </xf>
    <xf numFmtId="0" fontId="32" fillId="35" borderId="19" xfId="0" applyFont="1" applyFill="1" applyBorder="1" applyAlignment="1">
      <alignment horizontal="center" vertical="center" wrapText="1"/>
    </xf>
    <xf numFmtId="0" fontId="36" fillId="33" borderId="19" xfId="0" applyFont="1" applyFill="1" applyBorder="1" applyAlignment="1">
      <alignment horizontal="left" vertical="center" wrapText="1"/>
    </xf>
    <xf numFmtId="0" fontId="36" fillId="0" borderId="19" xfId="0" quotePrefix="1" applyFont="1" applyFill="1" applyBorder="1" applyAlignment="1">
      <alignment horizontal="center" vertical="center" wrapText="1"/>
    </xf>
    <xf numFmtId="0" fontId="37" fillId="0" borderId="0" xfId="0" applyFont="1" applyFill="1" applyBorder="1" applyAlignment="1">
      <alignment horizontal="center" vertical="center"/>
    </xf>
    <xf numFmtId="0" fontId="36" fillId="33" borderId="19" xfId="0" quotePrefix="1" applyFont="1" applyFill="1" applyBorder="1" applyAlignment="1">
      <alignment horizontal="center" vertical="center" wrapText="1"/>
    </xf>
    <xf numFmtId="0" fontId="38" fillId="0" borderId="0" xfId="0" applyFont="1" applyFill="1" applyBorder="1" applyAlignment="1">
      <alignment horizontal="left"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6" fillId="0" borderId="14" xfId="0" applyFont="1" applyFill="1" applyBorder="1" applyAlignment="1">
      <alignment horizontal="center" vertical="center" wrapText="1"/>
    </xf>
    <xf numFmtId="0" fontId="36" fillId="33" borderId="11" xfId="0" applyFont="1" applyFill="1" applyBorder="1" applyAlignment="1">
      <alignment horizontal="center" vertical="center" wrapText="1"/>
    </xf>
    <xf numFmtId="0" fontId="36" fillId="33" borderId="14" xfId="0" applyFont="1" applyFill="1" applyBorder="1" applyAlignment="1">
      <alignment horizontal="center" vertical="center" wrapText="1"/>
    </xf>
    <xf numFmtId="49" fontId="37" fillId="0" borderId="0" xfId="0" quotePrefix="1" applyNumberFormat="1" applyFont="1" applyFill="1" applyBorder="1" applyAlignment="1">
      <alignment horizontal="center" vertical="center"/>
    </xf>
    <xf numFmtId="49" fontId="37" fillId="0" borderId="0" xfId="0" applyNumberFormat="1" applyFont="1" applyFill="1" applyBorder="1" applyAlignment="1">
      <alignment horizontal="center" vertical="center"/>
    </xf>
    <xf numFmtId="0" fontId="36" fillId="33" borderId="10" xfId="0" applyFont="1" applyFill="1" applyBorder="1" applyAlignment="1">
      <alignment horizontal="left" vertical="center" wrapText="1"/>
    </xf>
    <xf numFmtId="0" fontId="36" fillId="33" borderId="11" xfId="0" applyFont="1" applyFill="1" applyBorder="1" applyAlignment="1">
      <alignment horizontal="left" vertical="center" wrapText="1"/>
    </xf>
    <xf numFmtId="0" fontId="36" fillId="33" borderId="14" xfId="0" applyFont="1" applyFill="1" applyBorder="1" applyAlignment="1">
      <alignment horizontal="left" vertical="center" wrapText="1"/>
    </xf>
    <xf numFmtId="0" fontId="39" fillId="0" borderId="0" xfId="0" applyFont="1" applyFill="1" applyBorder="1" applyAlignment="1">
      <alignment horizontal="center" vertical="center"/>
    </xf>
    <xf numFmtId="0" fontId="34" fillId="35" borderId="10" xfId="0" applyFont="1" applyFill="1" applyBorder="1" applyAlignment="1">
      <alignment horizontal="center" vertical="center"/>
    </xf>
    <xf numFmtId="0" fontId="34" fillId="35" borderId="11" xfId="0" applyFont="1" applyFill="1" applyBorder="1" applyAlignment="1">
      <alignment horizontal="center" vertical="center"/>
    </xf>
    <xf numFmtId="0" fontId="34" fillId="35" borderId="14" xfId="0" applyFont="1" applyFill="1" applyBorder="1" applyAlignment="1">
      <alignment horizontal="center" vertical="center"/>
    </xf>
    <xf numFmtId="49" fontId="34" fillId="33" borderId="10" xfId="0" applyNumberFormat="1" applyFont="1" applyFill="1" applyBorder="1" applyAlignment="1">
      <alignment horizontal="center" vertical="center"/>
    </xf>
    <xf numFmtId="49" fontId="34" fillId="33" borderId="11" xfId="0" applyNumberFormat="1" applyFont="1" applyFill="1" applyBorder="1" applyAlignment="1">
      <alignment horizontal="center" vertical="center"/>
    </xf>
    <xf numFmtId="49" fontId="34" fillId="33" borderId="14" xfId="0" applyNumberFormat="1" applyFont="1" applyFill="1" applyBorder="1" applyAlignment="1">
      <alignment horizontal="center" vertical="center"/>
    </xf>
    <xf numFmtId="0" fontId="36" fillId="33" borderId="21" xfId="0" applyFont="1" applyFill="1" applyBorder="1" applyAlignment="1">
      <alignment horizontal="center" vertical="center" wrapText="1"/>
    </xf>
    <xf numFmtId="0" fontId="34" fillId="0" borderId="0" xfId="0" applyFont="1" applyFill="1" applyBorder="1" applyAlignment="1">
      <alignment vertical="center" wrapText="1"/>
    </xf>
    <xf numFmtId="0" fontId="32" fillId="35" borderId="11" xfId="0" applyFont="1" applyFill="1" applyBorder="1" applyAlignment="1">
      <alignment horizontal="center" vertical="center" wrapText="1"/>
    </xf>
    <xf numFmtId="0" fontId="32" fillId="35" borderId="14" xfId="0" applyFont="1" applyFill="1" applyBorder="1" applyAlignment="1">
      <alignment horizontal="center" vertical="center" wrapText="1"/>
    </xf>
    <xf numFmtId="0" fontId="37" fillId="0" borderId="0" xfId="0" applyFont="1" applyFill="1" applyBorder="1" applyAlignment="1">
      <alignment horizontal="center" vertical="center"/>
    </xf>
    <xf numFmtId="0" fontId="24" fillId="0" borderId="23" xfId="0" applyFont="1" applyBorder="1" applyAlignment="1">
      <alignment horizontal="center" vertical="center" wrapText="1"/>
    </xf>
    <xf numFmtId="0" fontId="24" fillId="0" borderId="26" xfId="0" applyFont="1" applyBorder="1" applyAlignment="1">
      <alignment horizontal="center" vertical="center" wrapText="1"/>
    </xf>
    <xf numFmtId="0" fontId="24" fillId="0" borderId="28" xfId="0" applyFont="1" applyBorder="1" applyAlignment="1">
      <alignment horizontal="center" vertical="center" wrapText="1"/>
    </xf>
    <xf numFmtId="0" fontId="19" fillId="33" borderId="18" xfId="0" applyFont="1" applyFill="1" applyBorder="1" applyAlignment="1">
      <alignment horizontal="center" vertical="center" wrapText="1"/>
    </xf>
    <xf numFmtId="0" fontId="19" fillId="33" borderId="16" xfId="0" applyFont="1" applyFill="1" applyBorder="1" applyAlignment="1">
      <alignment horizontal="center" vertical="center" wrapText="1"/>
    </xf>
    <xf numFmtId="0" fontId="18" fillId="34" borderId="10" xfId="0" applyFont="1" applyFill="1" applyBorder="1" applyAlignment="1">
      <alignment horizontal="center" vertical="center" wrapText="1"/>
    </xf>
    <xf numFmtId="0" fontId="18" fillId="34" borderId="11" xfId="0" applyFont="1" applyFill="1" applyBorder="1" applyAlignment="1">
      <alignment horizontal="center" vertical="center" wrapText="1"/>
    </xf>
    <xf numFmtId="0" fontId="18" fillId="34" borderId="14" xfId="0" applyFont="1" applyFill="1" applyBorder="1" applyAlignment="1">
      <alignment horizontal="center" vertical="center" wrapText="1"/>
    </xf>
    <xf numFmtId="0" fontId="18" fillId="40" borderId="10" xfId="0" applyFont="1" applyFill="1" applyBorder="1" applyAlignment="1">
      <alignment horizontal="center" vertical="center"/>
    </xf>
    <xf numFmtId="0" fontId="18" fillId="40" borderId="11" xfId="0" applyFont="1" applyFill="1" applyBorder="1" applyAlignment="1">
      <alignment horizontal="center" vertical="center"/>
    </xf>
    <xf numFmtId="0" fontId="18" fillId="40" borderId="14" xfId="0" applyFont="1" applyFill="1" applyBorder="1" applyAlignment="1">
      <alignment horizontal="center" vertical="center"/>
    </xf>
    <xf numFmtId="9" fontId="19" fillId="34" borderId="10" xfId="0" applyNumberFormat="1" applyFont="1" applyFill="1" applyBorder="1" applyAlignment="1">
      <alignment horizontal="center" vertical="center"/>
    </xf>
    <xf numFmtId="9" fontId="19" fillId="34" borderId="12" xfId="0" applyNumberFormat="1" applyFont="1" applyFill="1" applyBorder="1" applyAlignment="1">
      <alignment horizontal="center" vertical="center"/>
    </xf>
    <xf numFmtId="9" fontId="19" fillId="34" borderId="11" xfId="0" applyNumberFormat="1" applyFont="1" applyFill="1" applyBorder="1" applyAlignment="1">
      <alignment horizontal="center" vertical="center"/>
    </xf>
    <xf numFmtId="9" fontId="19" fillId="34" borderId="14" xfId="0" applyNumberFormat="1" applyFont="1" applyFill="1" applyBorder="1" applyAlignment="1">
      <alignment horizontal="center" vertical="center"/>
    </xf>
    <xf numFmtId="0" fontId="19" fillId="33" borderId="10" xfId="0" applyFont="1" applyFill="1" applyBorder="1" applyAlignment="1">
      <alignment horizontal="center" vertical="center" wrapText="1"/>
    </xf>
    <xf numFmtId="0" fontId="19" fillId="33" borderId="11" xfId="0" applyFont="1" applyFill="1" applyBorder="1" applyAlignment="1">
      <alignment horizontal="center" vertical="center" wrapText="1"/>
    </xf>
    <xf numFmtId="0" fontId="19" fillId="33" borderId="14" xfId="0" applyFont="1" applyFill="1" applyBorder="1" applyAlignment="1">
      <alignment horizontal="center" vertical="center" wrapText="1"/>
    </xf>
    <xf numFmtId="0" fontId="19" fillId="33" borderId="10" xfId="0" applyFont="1" applyFill="1" applyBorder="1" applyAlignment="1">
      <alignment horizontal="center" vertical="center"/>
    </xf>
    <xf numFmtId="0" fontId="19" fillId="33" borderId="11" xfId="0" applyFont="1" applyFill="1" applyBorder="1" applyAlignment="1">
      <alignment horizontal="center" vertical="center"/>
    </xf>
    <xf numFmtId="0" fontId="19" fillId="33" borderId="14" xfId="0" applyFont="1" applyFill="1" applyBorder="1" applyAlignment="1">
      <alignment horizontal="center" vertical="center"/>
    </xf>
    <xf numFmtId="9" fontId="19" fillId="34" borderId="13" xfId="0" applyNumberFormat="1" applyFont="1" applyFill="1" applyBorder="1" applyAlignment="1">
      <alignment horizontal="center" vertical="center"/>
    </xf>
    <xf numFmtId="0" fontId="19" fillId="0" borderId="19" xfId="0" applyFont="1" applyFill="1" applyBorder="1" applyAlignment="1">
      <alignment horizontal="center" vertical="center"/>
    </xf>
    <xf numFmtId="0" fontId="26" fillId="39" borderId="19" xfId="0" applyFont="1" applyFill="1" applyBorder="1" applyAlignment="1">
      <alignment horizontal="center" vertical="center"/>
    </xf>
    <xf numFmtId="0" fontId="19" fillId="33" borderId="10" xfId="0" applyFont="1" applyFill="1" applyBorder="1" applyAlignment="1">
      <alignment horizontal="left" vertical="center" wrapText="1"/>
    </xf>
    <xf numFmtId="0" fontId="19" fillId="33" borderId="11" xfId="0" applyFont="1" applyFill="1" applyBorder="1" applyAlignment="1">
      <alignment horizontal="left" vertical="center" wrapText="1"/>
    </xf>
    <xf numFmtId="0" fontId="19" fillId="33" borderId="14" xfId="0" applyFont="1" applyFill="1" applyBorder="1" applyAlignment="1">
      <alignment horizontal="left" vertical="center" wrapText="1"/>
    </xf>
    <xf numFmtId="0" fontId="26" fillId="0" borderId="19" xfId="0" applyFont="1" applyFill="1" applyBorder="1" applyAlignment="1">
      <alignment horizontal="center" vertical="center"/>
    </xf>
    <xf numFmtId="0" fontId="23" fillId="35" borderId="0" xfId="0" applyFont="1" applyFill="1" applyAlignment="1">
      <alignment horizontal="center"/>
    </xf>
    <xf numFmtId="49" fontId="19" fillId="0" borderId="19" xfId="0" quotePrefix="1" applyNumberFormat="1" applyFont="1" applyFill="1" applyBorder="1" applyAlignment="1">
      <alignment horizontal="center" vertical="center"/>
    </xf>
    <xf numFmtId="49" fontId="19" fillId="0" borderId="19" xfId="0" applyNumberFormat="1" applyFont="1" applyFill="1" applyBorder="1" applyAlignment="1">
      <alignment horizontal="center" vertical="center"/>
    </xf>
    <xf numFmtId="0" fontId="18" fillId="0" borderId="10" xfId="0" applyFont="1" applyBorder="1" applyAlignment="1">
      <alignment horizontal="center"/>
    </xf>
    <xf numFmtId="0" fontId="18" fillId="0" borderId="11" xfId="0" applyFont="1" applyBorder="1" applyAlignment="1">
      <alignment horizontal="center"/>
    </xf>
    <xf numFmtId="0" fontId="18" fillId="0" borderId="14" xfId="0" applyFont="1" applyBorder="1" applyAlignment="1">
      <alignment horizontal="center"/>
    </xf>
    <xf numFmtId="0" fontId="26" fillId="33" borderId="10" xfId="0" applyFont="1" applyFill="1" applyBorder="1" applyAlignment="1">
      <alignment horizontal="left" vertical="center" wrapText="1"/>
    </xf>
    <xf numFmtId="0" fontId="26" fillId="33" borderId="11" xfId="0" applyFont="1" applyFill="1" applyBorder="1" applyAlignment="1">
      <alignment horizontal="left" vertical="center" wrapText="1"/>
    </xf>
    <xf numFmtId="0" fontId="26" fillId="33" borderId="14" xfId="0" applyFont="1" applyFill="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14" xfId="0" applyFont="1" applyBorder="1" applyAlignment="1">
      <alignment horizontal="left" vertical="center" wrapText="1"/>
    </xf>
    <xf numFmtId="0" fontId="26" fillId="40" borderId="19" xfId="0" applyFont="1" applyFill="1" applyBorder="1" applyAlignment="1">
      <alignment horizontal="left" vertical="center" wrapText="1"/>
    </xf>
    <xf numFmtId="0" fontId="19" fillId="40" borderId="10" xfId="0" applyFont="1" applyFill="1" applyBorder="1" applyAlignment="1">
      <alignment horizontal="left" vertical="center" wrapText="1"/>
    </xf>
    <xf numFmtId="0" fontId="19" fillId="40" borderId="11" xfId="0" applyFont="1" applyFill="1" applyBorder="1" applyAlignment="1">
      <alignment horizontal="left" vertical="center" wrapText="1"/>
    </xf>
    <xf numFmtId="0" fontId="19" fillId="40" borderId="14" xfId="0" applyFont="1" applyFill="1" applyBorder="1" applyAlignment="1">
      <alignment horizontal="left" vertical="center" wrapText="1"/>
    </xf>
    <xf numFmtId="0" fontId="19" fillId="0" borderId="10" xfId="0" applyFont="1" applyFill="1" applyBorder="1" applyAlignment="1">
      <alignment horizontal="center" vertical="center"/>
    </xf>
    <xf numFmtId="0" fontId="19" fillId="0" borderId="11" xfId="0" applyFont="1" applyFill="1" applyBorder="1" applyAlignment="1">
      <alignment horizontal="center" vertical="center"/>
    </xf>
    <xf numFmtId="0" fontId="19" fillId="0" borderId="14" xfId="0" applyFont="1" applyFill="1" applyBorder="1" applyAlignment="1">
      <alignment horizontal="center" vertical="center"/>
    </xf>
    <xf numFmtId="164" fontId="24" fillId="0" borderId="23" xfId="45" applyFont="1" applyBorder="1" applyAlignment="1">
      <alignment horizontal="center" vertical="center" wrapText="1"/>
    </xf>
    <xf numFmtId="164" fontId="24" fillId="0" borderId="26" xfId="45" applyFont="1" applyBorder="1" applyAlignment="1">
      <alignment horizontal="center" vertical="center" wrapText="1"/>
    </xf>
    <xf numFmtId="164" fontId="24" fillId="0" borderId="28" xfId="45" applyFont="1" applyBorder="1" applyAlignment="1">
      <alignment horizontal="center" vertical="center" wrapText="1"/>
    </xf>
    <xf numFmtId="9" fontId="24" fillId="40" borderId="10" xfId="0" applyNumberFormat="1" applyFont="1" applyFill="1" applyBorder="1" applyAlignment="1">
      <alignment horizontal="center" vertical="center" wrapText="1"/>
    </xf>
    <xf numFmtId="9" fontId="24" fillId="40" borderId="11" xfId="0" applyNumberFormat="1" applyFont="1" applyFill="1" applyBorder="1" applyAlignment="1">
      <alignment horizontal="center" vertical="center" wrapText="1"/>
    </xf>
    <xf numFmtId="9" fontId="24" fillId="40" borderId="14" xfId="0" applyNumberFormat="1" applyFont="1" applyFill="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9" fillId="0" borderId="14" xfId="0" applyFont="1" applyBorder="1" applyAlignment="1">
      <alignment horizontal="center" vertical="center" wrapText="1"/>
    </xf>
    <xf numFmtId="0" fontId="26" fillId="40" borderId="10" xfId="0" applyFont="1" applyFill="1" applyBorder="1" applyAlignment="1">
      <alignment horizontal="center" vertical="center" wrapText="1"/>
    </xf>
    <xf numFmtId="0" fontId="26" fillId="40" borderId="11" xfId="0" applyFont="1" applyFill="1" applyBorder="1" applyAlignment="1">
      <alignment horizontal="center" vertical="center" wrapText="1"/>
    </xf>
    <xf numFmtId="0" fontId="26" fillId="40" borderId="14" xfId="0" applyFont="1" applyFill="1" applyBorder="1" applyAlignment="1">
      <alignment horizontal="center" vertical="center" wrapText="1"/>
    </xf>
    <xf numFmtId="0" fontId="18" fillId="40" borderId="10" xfId="0" applyFont="1" applyFill="1" applyBorder="1" applyAlignment="1">
      <alignment horizontal="center" vertical="center" wrapText="1"/>
    </xf>
    <xf numFmtId="0" fontId="18" fillId="40" borderId="11" xfId="0" applyFont="1" applyFill="1" applyBorder="1" applyAlignment="1">
      <alignment horizontal="center" vertical="center" wrapText="1"/>
    </xf>
    <xf numFmtId="0" fontId="18" fillId="40" borderId="14" xfId="0" applyFont="1" applyFill="1" applyBorder="1" applyAlignment="1">
      <alignment horizontal="center" vertical="center" wrapText="1"/>
    </xf>
    <xf numFmtId="0" fontId="24" fillId="40" borderId="10" xfId="0" applyFont="1" applyFill="1" applyBorder="1" applyAlignment="1">
      <alignment horizontal="center" vertical="center" wrapText="1"/>
    </xf>
    <xf numFmtId="0" fontId="24" fillId="40" borderId="11" xfId="0" applyFont="1" applyFill="1" applyBorder="1" applyAlignment="1">
      <alignment horizontal="center" vertical="center" wrapText="1"/>
    </xf>
    <xf numFmtId="0" fontId="24" fillId="40" borderId="14" xfId="0" applyFont="1" applyFill="1" applyBorder="1" applyAlignment="1">
      <alignment horizontal="center" vertical="center" wrapText="1"/>
    </xf>
    <xf numFmtId="0" fontId="26" fillId="39" borderId="10" xfId="0" applyFont="1" applyFill="1" applyBorder="1" applyAlignment="1">
      <alignment horizontal="center" vertical="center" wrapText="1"/>
    </xf>
    <xf numFmtId="0" fontId="26" fillId="39" borderId="11" xfId="0" applyFont="1" applyFill="1" applyBorder="1" applyAlignment="1">
      <alignment horizontal="center" vertical="center" wrapText="1"/>
    </xf>
    <xf numFmtId="0" fontId="26" fillId="39" borderId="14" xfId="0" applyFont="1" applyFill="1" applyBorder="1" applyAlignment="1">
      <alignment horizontal="center" vertical="center" wrapText="1"/>
    </xf>
    <xf numFmtId="0" fontId="19" fillId="39" borderId="10" xfId="0" applyFont="1" applyFill="1" applyBorder="1" applyAlignment="1">
      <alignment horizontal="center" vertical="center"/>
    </xf>
    <xf numFmtId="0" fontId="19" fillId="39" borderId="14" xfId="0" applyFont="1" applyFill="1" applyBorder="1" applyAlignment="1">
      <alignment horizontal="center" vertical="center"/>
    </xf>
    <xf numFmtId="9" fontId="24" fillId="39" borderId="10" xfId="0" applyNumberFormat="1" applyFont="1" applyFill="1" applyBorder="1" applyAlignment="1">
      <alignment horizontal="center" vertical="center"/>
    </xf>
    <xf numFmtId="9" fontId="24" fillId="39" borderId="14" xfId="0" applyNumberFormat="1" applyFont="1" applyFill="1" applyBorder="1" applyAlignment="1">
      <alignment horizontal="center" vertical="center"/>
    </xf>
    <xf numFmtId="9" fontId="26" fillId="0" borderId="10" xfId="0" applyNumberFormat="1" applyFont="1" applyFill="1" applyBorder="1" applyAlignment="1">
      <alignment horizontal="center" vertical="center" wrapText="1"/>
    </xf>
    <xf numFmtId="9" fontId="26" fillId="0" borderId="11" xfId="0" applyNumberFormat="1" applyFont="1" applyFill="1" applyBorder="1" applyAlignment="1">
      <alignment horizontal="center" vertical="center" wrapText="1"/>
    </xf>
    <xf numFmtId="9" fontId="26" fillId="0" borderId="14" xfId="0" applyNumberFormat="1" applyFont="1" applyFill="1" applyBorder="1" applyAlignment="1">
      <alignment horizontal="center" vertical="center" wrapText="1"/>
    </xf>
    <xf numFmtId="0" fontId="18" fillId="39" borderId="10" xfId="0" applyFont="1" applyFill="1" applyBorder="1" applyAlignment="1">
      <alignment horizontal="center" vertical="center" wrapText="1"/>
    </xf>
    <xf numFmtId="0" fontId="18" fillId="39" borderId="14" xfId="0" applyFont="1" applyFill="1" applyBorder="1" applyAlignment="1">
      <alignment horizontal="center" vertical="center" wrapText="1"/>
    </xf>
    <xf numFmtId="9" fontId="26" fillId="39" borderId="10" xfId="0" applyNumberFormat="1" applyFont="1" applyFill="1" applyBorder="1" applyAlignment="1">
      <alignment horizontal="center" vertical="center" wrapText="1"/>
    </xf>
    <xf numFmtId="9" fontId="26" fillId="39" borderId="11" xfId="0" applyNumberFormat="1" applyFont="1" applyFill="1" applyBorder="1" applyAlignment="1">
      <alignment horizontal="center" vertical="center" wrapText="1"/>
    </xf>
    <xf numFmtId="9" fontId="26" fillId="39" borderId="14" xfId="0" applyNumberFormat="1" applyFont="1" applyFill="1" applyBorder="1" applyAlignment="1">
      <alignment horizontal="center" vertical="center" wrapText="1"/>
    </xf>
    <xf numFmtId="9" fontId="19" fillId="39" borderId="10" xfId="0" applyNumberFormat="1" applyFont="1" applyFill="1" applyBorder="1" applyAlignment="1">
      <alignment horizontal="center" vertical="center"/>
    </xf>
    <xf numFmtId="9" fontId="19" fillId="39" borderId="14" xfId="0" applyNumberFormat="1" applyFont="1" applyFill="1" applyBorder="1" applyAlignment="1">
      <alignment horizontal="center" vertical="center"/>
    </xf>
    <xf numFmtId="0" fontId="19" fillId="40" borderId="10" xfId="0" applyFont="1" applyFill="1" applyBorder="1" applyAlignment="1">
      <alignment horizontal="center" vertical="center" wrapText="1"/>
    </xf>
    <xf numFmtId="0" fontId="19" fillId="40" borderId="11" xfId="0" applyFont="1" applyFill="1" applyBorder="1" applyAlignment="1">
      <alignment horizontal="center" vertical="center" wrapText="1"/>
    </xf>
    <xf numFmtId="0" fontId="19" fillId="40" borderId="14" xfId="0" applyFont="1" applyFill="1" applyBorder="1" applyAlignment="1">
      <alignment horizontal="center" vertical="center" wrapText="1"/>
    </xf>
    <xf numFmtId="9" fontId="18" fillId="40" borderId="10" xfId="0" applyNumberFormat="1" applyFont="1" applyFill="1" applyBorder="1" applyAlignment="1">
      <alignment horizontal="center" vertical="center" wrapText="1"/>
    </xf>
    <xf numFmtId="9" fontId="18" fillId="40" borderId="11" xfId="0" applyNumberFormat="1" applyFont="1" applyFill="1" applyBorder="1" applyAlignment="1">
      <alignment horizontal="center" vertical="center" wrapText="1"/>
    </xf>
    <xf numFmtId="9" fontId="18" fillId="40" borderId="14" xfId="0" applyNumberFormat="1" applyFont="1" applyFill="1" applyBorder="1" applyAlignment="1">
      <alignment horizontal="center" vertical="center" wrapText="1"/>
    </xf>
    <xf numFmtId="0" fontId="18" fillId="41" borderId="10" xfId="0" applyFont="1" applyFill="1" applyBorder="1" applyAlignment="1">
      <alignment horizontal="center" vertical="center"/>
    </xf>
    <xf numFmtId="0" fontId="18" fillId="41" borderId="11" xfId="0" applyFont="1" applyFill="1" applyBorder="1" applyAlignment="1">
      <alignment horizontal="center" vertical="center"/>
    </xf>
    <xf numFmtId="0" fontId="18" fillId="41" borderId="14" xfId="0" applyFont="1" applyFill="1" applyBorder="1" applyAlignment="1">
      <alignment horizontal="center" vertical="center"/>
    </xf>
    <xf numFmtId="0" fontId="19" fillId="0" borderId="10"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19" fillId="0" borderId="14" xfId="0" applyFont="1" applyFill="1" applyBorder="1" applyAlignment="1">
      <alignment horizontal="center" vertical="center" wrapText="1"/>
    </xf>
    <xf numFmtId="0" fontId="19" fillId="39" borderId="10" xfId="0" applyFont="1" applyFill="1" applyBorder="1" applyAlignment="1">
      <alignment horizontal="center" vertical="center" wrapText="1"/>
    </xf>
    <xf numFmtId="0" fontId="19" fillId="39" borderId="11" xfId="0" applyFont="1" applyFill="1" applyBorder="1" applyAlignment="1">
      <alignment horizontal="center" vertical="center" wrapText="1"/>
    </xf>
    <xf numFmtId="0" fontId="19" fillId="39" borderId="14" xfId="0" applyFont="1" applyFill="1" applyBorder="1" applyAlignment="1">
      <alignment horizontal="center" vertical="center" wrapText="1"/>
    </xf>
    <xf numFmtId="49" fontId="19" fillId="33" borderId="10" xfId="0" quotePrefix="1" applyNumberFormat="1" applyFont="1" applyFill="1" applyBorder="1" applyAlignment="1">
      <alignment horizontal="center" vertical="center"/>
    </xf>
    <xf numFmtId="49" fontId="19" fillId="33" borderId="11" xfId="0" quotePrefix="1" applyNumberFormat="1" applyFont="1" applyFill="1" applyBorder="1" applyAlignment="1">
      <alignment horizontal="center" vertical="center"/>
    </xf>
    <xf numFmtId="49" fontId="19" fillId="33" borderId="14" xfId="0" quotePrefix="1" applyNumberFormat="1" applyFont="1" applyFill="1" applyBorder="1" applyAlignment="1">
      <alignment horizontal="center" vertical="center"/>
    </xf>
    <xf numFmtId="0" fontId="19" fillId="0" borderId="21" xfId="0" applyFont="1" applyBorder="1" applyAlignment="1">
      <alignment horizontal="left" vertical="center" wrapText="1"/>
    </xf>
    <xf numFmtId="0" fontId="19" fillId="0" borderId="12" xfId="0" applyFont="1" applyBorder="1" applyAlignment="1">
      <alignment horizontal="left" vertical="center" wrapText="1"/>
    </xf>
    <xf numFmtId="0" fontId="19" fillId="0" borderId="32" xfId="0" applyFont="1" applyBorder="1" applyAlignment="1">
      <alignment horizontal="left" vertical="center" wrapText="1"/>
    </xf>
    <xf numFmtId="0" fontId="19" fillId="0" borderId="33" xfId="0" applyFont="1" applyBorder="1" applyAlignment="1">
      <alignment horizontal="left" vertical="center" wrapText="1"/>
    </xf>
    <xf numFmtId="0" fontId="19" fillId="0" borderId="0" xfId="0" applyFont="1" applyBorder="1" applyAlignment="1">
      <alignment horizontal="left" vertical="center" wrapText="1"/>
    </xf>
    <xf numFmtId="0" fontId="19" fillId="0" borderId="17" xfId="0" applyFont="1" applyBorder="1" applyAlignment="1">
      <alignment horizontal="left" vertical="center" wrapText="1"/>
    </xf>
    <xf numFmtId="0" fontId="19" fillId="0" borderId="34" xfId="0" applyFont="1" applyBorder="1" applyAlignment="1">
      <alignment horizontal="left" vertical="center" wrapText="1"/>
    </xf>
    <xf numFmtId="0" fontId="19" fillId="0" borderId="13" xfId="0" applyFont="1" applyBorder="1" applyAlignment="1">
      <alignment horizontal="left" vertical="center" wrapText="1"/>
    </xf>
    <xf numFmtId="0" fontId="19" fillId="0" borderId="15" xfId="0" applyFont="1" applyBorder="1" applyAlignment="1">
      <alignment horizontal="left" vertical="center" wrapText="1"/>
    </xf>
    <xf numFmtId="9" fontId="19" fillId="39" borderId="10" xfId="0" applyNumberFormat="1" applyFont="1" applyFill="1" applyBorder="1" applyAlignment="1">
      <alignment horizontal="center" vertical="center" wrapText="1"/>
    </xf>
    <xf numFmtId="9" fontId="19" fillId="39" borderId="14" xfId="0" applyNumberFormat="1" applyFont="1" applyFill="1" applyBorder="1" applyAlignment="1">
      <alignment horizontal="center" vertical="center" wrapText="1"/>
    </xf>
    <xf numFmtId="9" fontId="19" fillId="40" borderId="10" xfId="0" applyNumberFormat="1" applyFont="1" applyFill="1" applyBorder="1" applyAlignment="1">
      <alignment horizontal="center" vertical="center"/>
    </xf>
    <xf numFmtId="9" fontId="19" fillId="40" borderId="11" xfId="0" applyNumberFormat="1" applyFont="1" applyFill="1" applyBorder="1" applyAlignment="1">
      <alignment horizontal="center" vertical="center"/>
    </xf>
    <xf numFmtId="9" fontId="19" fillId="40" borderId="14" xfId="0" applyNumberFormat="1" applyFont="1" applyFill="1" applyBorder="1" applyAlignment="1">
      <alignment horizontal="center" vertical="center"/>
    </xf>
    <xf numFmtId="9" fontId="18" fillId="40" borderId="10" xfId="0" applyNumberFormat="1" applyFont="1" applyFill="1" applyBorder="1" applyAlignment="1">
      <alignment horizontal="center" vertical="center"/>
    </xf>
    <xf numFmtId="9" fontId="18" fillId="40" borderId="11" xfId="0" applyNumberFormat="1" applyFont="1" applyFill="1" applyBorder="1" applyAlignment="1">
      <alignment horizontal="center" vertical="center"/>
    </xf>
    <xf numFmtId="9" fontId="18" fillId="40" borderId="14" xfId="0" applyNumberFormat="1" applyFont="1" applyFill="1" applyBorder="1" applyAlignment="1">
      <alignment horizontal="center" vertical="center"/>
    </xf>
    <xf numFmtId="0" fontId="26" fillId="0" borderId="10" xfId="0" applyFont="1" applyBorder="1" applyAlignment="1">
      <alignment horizontal="left" vertical="center" wrapText="1"/>
    </xf>
    <xf numFmtId="0" fontId="26" fillId="0" borderId="11" xfId="0" applyFont="1" applyBorder="1" applyAlignment="1">
      <alignment horizontal="left" vertical="center" wrapText="1"/>
    </xf>
    <xf numFmtId="0" fontId="26" fillId="0" borderId="14" xfId="0" applyFont="1" applyBorder="1" applyAlignment="1">
      <alignment horizontal="left" vertical="center" wrapText="1"/>
    </xf>
    <xf numFmtId="0" fontId="19" fillId="34" borderId="10" xfId="0" applyFont="1" applyFill="1" applyBorder="1" applyAlignment="1">
      <alignment horizontal="center" vertical="center" wrapText="1"/>
    </xf>
    <xf numFmtId="0" fontId="19" fillId="34" borderId="11" xfId="0" applyFont="1" applyFill="1" applyBorder="1" applyAlignment="1">
      <alignment horizontal="center" vertical="center" wrapText="1"/>
    </xf>
    <xf numFmtId="0" fontId="19" fillId="34" borderId="14" xfId="0" applyFont="1" applyFill="1" applyBorder="1" applyAlignment="1">
      <alignment horizontal="center" vertical="center" wrapText="1"/>
    </xf>
    <xf numFmtId="0" fontId="18" fillId="34" borderId="10" xfId="0" applyFont="1" applyFill="1" applyBorder="1" applyAlignment="1">
      <alignment horizontal="center" vertical="center"/>
    </xf>
    <xf numFmtId="0" fontId="18" fillId="34" borderId="11" xfId="0" applyFont="1" applyFill="1" applyBorder="1" applyAlignment="1">
      <alignment horizontal="center" vertical="center"/>
    </xf>
    <xf numFmtId="0" fontId="18" fillId="34" borderId="14" xfId="0" applyFont="1" applyFill="1" applyBorder="1" applyAlignment="1">
      <alignment horizontal="center" vertical="center"/>
    </xf>
    <xf numFmtId="0" fontId="19" fillId="0" borderId="10" xfId="0" applyFont="1" applyFill="1" applyBorder="1" applyAlignment="1">
      <alignment horizontal="left" vertical="center" wrapText="1"/>
    </xf>
    <xf numFmtId="0" fontId="19" fillId="0" borderId="11" xfId="0" applyFont="1" applyFill="1" applyBorder="1" applyAlignment="1">
      <alignment horizontal="left" vertical="center" wrapText="1"/>
    </xf>
    <xf numFmtId="0" fontId="19" fillId="0" borderId="14" xfId="0" applyFont="1" applyFill="1" applyBorder="1" applyAlignment="1">
      <alignment horizontal="left" vertical="center" wrapText="1"/>
    </xf>
    <xf numFmtId="9" fontId="19" fillId="40" borderId="10" xfId="0" applyNumberFormat="1" applyFont="1" applyFill="1" applyBorder="1" applyAlignment="1">
      <alignment horizontal="center" vertical="center" wrapText="1"/>
    </xf>
    <xf numFmtId="9" fontId="19" fillId="40" borderId="11" xfId="0" applyNumberFormat="1" applyFont="1" applyFill="1" applyBorder="1" applyAlignment="1">
      <alignment horizontal="center" vertical="center" wrapText="1"/>
    </xf>
    <xf numFmtId="9" fontId="19" fillId="40" borderId="14" xfId="0" applyNumberFormat="1" applyFont="1" applyFill="1" applyBorder="1" applyAlignment="1">
      <alignment horizontal="center" vertical="center" wrapText="1"/>
    </xf>
    <xf numFmtId="9" fontId="24" fillId="0" borderId="0" xfId="0" applyNumberFormat="1" applyFont="1" applyFill="1" applyBorder="1" applyAlignment="1">
      <alignment horizontal="center" vertical="center" wrapText="1"/>
    </xf>
    <xf numFmtId="0" fontId="19" fillId="0" borderId="0" xfId="0" applyFont="1" applyFill="1" applyBorder="1" applyAlignment="1">
      <alignment horizontal="center" vertical="center"/>
    </xf>
    <xf numFmtId="0" fontId="19" fillId="33" borderId="19" xfId="0" applyFont="1" applyFill="1" applyBorder="1" applyAlignment="1">
      <alignment horizontal="center" vertical="center"/>
    </xf>
    <xf numFmtId="49" fontId="19" fillId="33" borderId="19" xfId="0" quotePrefix="1" applyNumberFormat="1" applyFont="1" applyFill="1" applyBorder="1" applyAlignment="1">
      <alignment horizontal="center" vertical="center"/>
    </xf>
    <xf numFmtId="49" fontId="19" fillId="33" borderId="19" xfId="0" applyNumberFormat="1" applyFont="1" applyFill="1" applyBorder="1" applyAlignment="1">
      <alignment horizontal="center" vertical="center"/>
    </xf>
    <xf numFmtId="0" fontId="19" fillId="0" borderId="19" xfId="0" applyFont="1" applyFill="1" applyBorder="1" applyAlignment="1">
      <alignment horizontal="center" vertical="center" wrapText="1"/>
    </xf>
    <xf numFmtId="0" fontId="26" fillId="33" borderId="19" xfId="0" applyFont="1" applyFill="1" applyBorder="1" applyAlignment="1">
      <alignment horizontal="left" vertical="center" wrapText="1"/>
    </xf>
    <xf numFmtId="0" fontId="26" fillId="33" borderId="10" xfId="0" applyFont="1" applyFill="1" applyBorder="1" applyAlignment="1">
      <alignment horizontal="center" vertical="center" wrapText="1"/>
    </xf>
    <xf numFmtId="0" fontId="26" fillId="33" borderId="11" xfId="0" applyFont="1" applyFill="1" applyBorder="1" applyAlignment="1">
      <alignment horizontal="center" vertical="center" wrapText="1"/>
    </xf>
    <xf numFmtId="0" fontId="26" fillId="33" borderId="14" xfId="0" applyFont="1" applyFill="1" applyBorder="1" applyAlignment="1">
      <alignment horizontal="center" vertical="center" wrapText="1"/>
    </xf>
    <xf numFmtId="0" fontId="19" fillId="38" borderId="19" xfId="0" applyFont="1" applyFill="1" applyBorder="1" applyAlignment="1">
      <alignment horizontal="left" vertical="center" wrapText="1"/>
    </xf>
    <xf numFmtId="0" fontId="19" fillId="38" borderId="10" xfId="0" applyFont="1" applyFill="1" applyBorder="1" applyAlignment="1">
      <alignment horizontal="left" vertical="center" wrapText="1"/>
    </xf>
    <xf numFmtId="0" fontId="19" fillId="38" borderId="11" xfId="0" applyFont="1" applyFill="1" applyBorder="1" applyAlignment="1">
      <alignment horizontal="left" vertical="center" wrapText="1"/>
    </xf>
    <xf numFmtId="0" fontId="19" fillId="38" borderId="14" xfId="0" applyFont="1" applyFill="1" applyBorder="1" applyAlignment="1">
      <alignment horizontal="left" vertical="center" wrapText="1"/>
    </xf>
    <xf numFmtId="0" fontId="19" fillId="39" borderId="19" xfId="0" applyFont="1" applyFill="1" applyBorder="1" applyAlignment="1">
      <alignment horizontal="center" vertical="center"/>
    </xf>
    <xf numFmtId="0" fontId="26" fillId="39" borderId="10" xfId="0" applyFont="1" applyFill="1" applyBorder="1" applyAlignment="1">
      <alignment horizontal="center" vertical="center"/>
    </xf>
    <xf numFmtId="0" fontId="26" fillId="39" borderId="11" xfId="0" applyFont="1" applyFill="1" applyBorder="1" applyAlignment="1">
      <alignment horizontal="center" vertical="center"/>
    </xf>
    <xf numFmtId="0" fontId="26" fillId="39" borderId="14" xfId="0" applyFont="1" applyFill="1" applyBorder="1" applyAlignment="1">
      <alignment horizontal="center" vertical="center"/>
    </xf>
    <xf numFmtId="0" fontId="26" fillId="0" borderId="10" xfId="0" applyFont="1" applyFill="1" applyBorder="1" applyAlignment="1">
      <alignment horizontal="center" vertical="center" wrapText="1"/>
    </xf>
    <xf numFmtId="0" fontId="26" fillId="0" borderId="11" xfId="0" applyFont="1" applyFill="1" applyBorder="1" applyAlignment="1">
      <alignment horizontal="center" vertical="center" wrapText="1"/>
    </xf>
    <xf numFmtId="0" fontId="26" fillId="0" borderId="14" xfId="0" applyFont="1" applyFill="1" applyBorder="1" applyAlignment="1">
      <alignment horizontal="center" vertical="center" wrapText="1"/>
    </xf>
    <xf numFmtId="3" fontId="18" fillId="40" borderId="10" xfId="0" applyNumberFormat="1" applyFont="1" applyFill="1" applyBorder="1" applyAlignment="1">
      <alignment horizontal="center" vertical="center" wrapText="1"/>
    </xf>
    <xf numFmtId="3" fontId="18" fillId="40" borderId="11" xfId="0" applyNumberFormat="1" applyFont="1" applyFill="1" applyBorder="1" applyAlignment="1">
      <alignment horizontal="center" vertical="center" wrapText="1"/>
    </xf>
    <xf numFmtId="3" fontId="18" fillId="40" borderId="14" xfId="0" applyNumberFormat="1" applyFont="1" applyFill="1" applyBorder="1" applyAlignment="1">
      <alignment horizontal="center" vertical="center" wrapText="1"/>
    </xf>
    <xf numFmtId="3" fontId="18" fillId="0" borderId="0" xfId="0" applyNumberFormat="1" applyFont="1" applyFill="1" applyBorder="1" applyAlignment="1">
      <alignment horizontal="center" vertical="center" wrapText="1"/>
    </xf>
    <xf numFmtId="3" fontId="19" fillId="39" borderId="10" xfId="0" applyNumberFormat="1" applyFont="1" applyFill="1" applyBorder="1" applyAlignment="1">
      <alignment horizontal="center" vertical="center" wrapText="1"/>
    </xf>
    <xf numFmtId="3" fontId="19" fillId="39" borderId="11" xfId="0" applyNumberFormat="1" applyFont="1" applyFill="1" applyBorder="1" applyAlignment="1">
      <alignment horizontal="center" vertical="center" wrapText="1"/>
    </xf>
    <xf numFmtId="3" fontId="19" fillId="39" borderId="14" xfId="0" applyNumberFormat="1" applyFont="1" applyFill="1" applyBorder="1" applyAlignment="1">
      <alignment horizontal="center" vertical="center" wrapText="1"/>
    </xf>
    <xf numFmtId="9" fontId="24" fillId="40" borderId="10" xfId="0" applyNumberFormat="1" applyFont="1" applyFill="1" applyBorder="1" applyAlignment="1">
      <alignment horizontal="center" vertical="center"/>
    </xf>
    <xf numFmtId="9" fontId="24" fillId="40" borderId="12" xfId="0" applyNumberFormat="1" applyFont="1" applyFill="1" applyBorder="1" applyAlignment="1">
      <alignment horizontal="center" vertical="center"/>
    </xf>
    <xf numFmtId="9" fontId="24" fillId="40" borderId="11" xfId="0" applyNumberFormat="1" applyFont="1" applyFill="1" applyBorder="1" applyAlignment="1">
      <alignment horizontal="center" vertical="center"/>
    </xf>
    <xf numFmtId="9" fontId="24" fillId="40" borderId="14" xfId="0" applyNumberFormat="1" applyFont="1" applyFill="1" applyBorder="1" applyAlignment="1">
      <alignment horizontal="center" vertical="center"/>
    </xf>
    <xf numFmtId="0" fontId="26" fillId="33" borderId="19" xfId="0" applyFont="1" applyFill="1" applyBorder="1" applyAlignment="1">
      <alignment horizontal="center" vertical="center" wrapText="1"/>
    </xf>
    <xf numFmtId="0" fontId="23" fillId="39" borderId="10" xfId="0" applyFont="1" applyFill="1" applyBorder="1" applyAlignment="1">
      <alignment horizontal="center" vertical="center"/>
    </xf>
    <xf numFmtId="0" fontId="23" fillId="39" borderId="14" xfId="0" applyFont="1" applyFill="1" applyBorder="1" applyAlignment="1">
      <alignment horizontal="center" vertical="center"/>
    </xf>
    <xf numFmtId="9" fontId="23" fillId="40" borderId="10" xfId="0" applyNumberFormat="1" applyFont="1" applyFill="1" applyBorder="1" applyAlignment="1">
      <alignment horizontal="center" vertical="center"/>
    </xf>
    <xf numFmtId="9" fontId="23" fillId="40" borderId="11" xfId="0" applyNumberFormat="1" applyFont="1" applyFill="1" applyBorder="1" applyAlignment="1">
      <alignment horizontal="center" vertical="center"/>
    </xf>
    <xf numFmtId="9" fontId="23" fillId="40" borderId="14" xfId="0" applyNumberFormat="1" applyFont="1" applyFill="1" applyBorder="1" applyAlignment="1">
      <alignment horizontal="center" vertical="center"/>
    </xf>
    <xf numFmtId="9" fontId="26" fillId="34" borderId="10" xfId="0" applyNumberFormat="1" applyFont="1" applyFill="1" applyBorder="1" applyAlignment="1">
      <alignment horizontal="center" vertical="center"/>
    </xf>
    <xf numFmtId="9" fontId="26" fillId="34" borderId="11" xfId="0" applyNumberFormat="1" applyFont="1" applyFill="1" applyBorder="1" applyAlignment="1">
      <alignment horizontal="center" vertical="center"/>
    </xf>
    <xf numFmtId="9" fontId="26" fillId="34" borderId="14" xfId="0" applyNumberFormat="1" applyFont="1" applyFill="1" applyBorder="1" applyAlignment="1">
      <alignment horizontal="center" vertical="center"/>
    </xf>
    <xf numFmtId="0" fontId="23" fillId="39" borderId="10" xfId="0" applyFont="1" applyFill="1" applyBorder="1" applyAlignment="1">
      <alignment horizontal="center" vertical="center" wrapText="1"/>
    </xf>
    <xf numFmtId="0" fontId="23" fillId="39" borderId="14" xfId="0" applyFont="1" applyFill="1" applyBorder="1" applyAlignment="1">
      <alignment horizontal="center" vertical="center" wrapText="1"/>
    </xf>
    <xf numFmtId="9" fontId="26" fillId="34" borderId="10" xfId="0" applyNumberFormat="1" applyFont="1" applyFill="1" applyBorder="1" applyAlignment="1">
      <alignment horizontal="center" vertical="center" wrapText="1"/>
    </xf>
    <xf numFmtId="9" fontId="26" fillId="34" borderId="11" xfId="0" applyNumberFormat="1" applyFont="1" applyFill="1" applyBorder="1" applyAlignment="1">
      <alignment horizontal="center" vertical="center" wrapText="1"/>
    </xf>
    <xf numFmtId="9" fontId="26" fillId="34" borderId="14" xfId="0" applyNumberFormat="1" applyFont="1" applyFill="1" applyBorder="1" applyAlignment="1">
      <alignment horizontal="center" vertical="center" wrapText="1"/>
    </xf>
    <xf numFmtId="3" fontId="19" fillId="0" borderId="0" xfId="0" applyNumberFormat="1" applyFont="1" applyFill="1" applyBorder="1" applyAlignment="1">
      <alignment horizontal="center" vertical="center"/>
    </xf>
    <xf numFmtId="0" fontId="19" fillId="0" borderId="0" xfId="0" applyFont="1" applyFill="1" applyBorder="1" applyAlignment="1">
      <alignment horizontal="center" vertical="center" wrapText="1"/>
    </xf>
    <xf numFmtId="3" fontId="19" fillId="40" borderId="10" xfId="0" applyNumberFormat="1" applyFont="1" applyFill="1" applyBorder="1" applyAlignment="1">
      <alignment horizontal="center" vertical="center"/>
    </xf>
    <xf numFmtId="3" fontId="19" fillId="40" borderId="11" xfId="0" applyNumberFormat="1" applyFont="1" applyFill="1" applyBorder="1" applyAlignment="1">
      <alignment horizontal="center" vertical="center"/>
    </xf>
    <xf numFmtId="3" fontId="19" fillId="40" borderId="14" xfId="0" applyNumberFormat="1" applyFont="1" applyFill="1" applyBorder="1" applyAlignment="1">
      <alignment horizontal="center" vertical="center"/>
    </xf>
    <xf numFmtId="0" fontId="18" fillId="0" borderId="0" xfId="0" applyFont="1" applyFill="1" applyBorder="1" applyAlignment="1">
      <alignment horizontal="center" vertical="center"/>
    </xf>
    <xf numFmtId="9" fontId="19" fillId="0" borderId="0" xfId="0" applyNumberFormat="1" applyFont="1" applyFill="1" applyBorder="1" applyAlignment="1">
      <alignment horizontal="center" vertical="center"/>
    </xf>
    <xf numFmtId="0" fontId="19" fillId="33" borderId="0" xfId="0" applyFont="1" applyFill="1" applyBorder="1" applyAlignment="1">
      <alignment horizontal="center" vertical="center"/>
    </xf>
    <xf numFmtId="0" fontId="19" fillId="34" borderId="0" xfId="0" applyFont="1" applyFill="1" applyBorder="1" applyAlignment="1">
      <alignment horizontal="center" vertical="center" wrapText="1"/>
    </xf>
    <xf numFmtId="0" fontId="18" fillId="0" borderId="0" xfId="0" applyFont="1" applyAlignment="1">
      <alignment horizontal="center"/>
    </xf>
    <xf numFmtId="0" fontId="18" fillId="0" borderId="0" xfId="0" applyFont="1" applyAlignment="1">
      <alignment horizontal="center" wrapText="1"/>
    </xf>
  </cellXfs>
  <cellStyles count="47">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5"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2"/>
    <cellStyle name="Normal 3" xfId="44"/>
    <cellStyle name="Normal_Tabela_Investimeve" xfId="46"/>
    <cellStyle name="Note" xfId="15" builtinId="10" customBuiltin="1"/>
    <cellStyle name="Output" xfId="10" builtinId="21" customBuiltin="1"/>
    <cellStyle name="Percent" xfId="43"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7"/>
  <sheetViews>
    <sheetView topLeftCell="A7" workbookViewId="0">
      <selection activeCell="A10" sqref="A10:XFD21"/>
    </sheetView>
  </sheetViews>
  <sheetFormatPr defaultRowHeight="12.75" x14ac:dyDescent="0.2"/>
  <cols>
    <col min="1" max="1" width="24.85546875" style="310" customWidth="1"/>
    <col min="2" max="2" width="13.28515625" style="310" customWidth="1"/>
    <col min="3" max="3" width="12" style="310" customWidth="1"/>
    <col min="4" max="4" width="9.140625" style="310"/>
    <col min="5" max="5" width="36.5703125" style="310" customWidth="1"/>
    <col min="6" max="6" width="20.5703125" style="310" customWidth="1"/>
    <col min="7" max="7" width="12.28515625" style="310" customWidth="1"/>
    <col min="8" max="16384" width="9.140625" style="310"/>
  </cols>
  <sheetData>
    <row r="1" spans="1:16" x14ac:dyDescent="0.2">
      <c r="A1" s="308" t="s">
        <v>350</v>
      </c>
      <c r="B1" s="309"/>
      <c r="C1" s="309"/>
      <c r="D1" s="309"/>
      <c r="I1" s="311"/>
      <c r="J1" s="311"/>
      <c r="K1" s="311"/>
      <c r="L1" s="311"/>
      <c r="M1" s="311"/>
      <c r="N1" s="311"/>
      <c r="O1" s="311"/>
      <c r="P1" s="311"/>
    </row>
    <row r="2" spans="1:16" ht="8.25" customHeight="1" thickBot="1" x14ac:dyDescent="0.25">
      <c r="I2" s="311"/>
      <c r="J2" s="311"/>
      <c r="K2" s="311"/>
      <c r="L2" s="311"/>
      <c r="M2" s="311"/>
      <c r="N2" s="311"/>
      <c r="O2" s="311"/>
      <c r="P2" s="311"/>
    </row>
    <row r="3" spans="1:16" ht="19.5" customHeight="1" thickBot="1" x14ac:dyDescent="0.25">
      <c r="A3" s="312" t="s">
        <v>351</v>
      </c>
      <c r="B3" s="332" t="s">
        <v>352</v>
      </c>
      <c r="C3" s="333"/>
      <c r="D3" s="333"/>
      <c r="E3" s="333"/>
      <c r="F3" s="333"/>
      <c r="G3" s="334"/>
      <c r="I3" s="311"/>
      <c r="J3" s="313"/>
      <c r="K3" s="311"/>
      <c r="L3" s="311"/>
      <c r="M3" s="311"/>
      <c r="N3" s="311"/>
      <c r="O3" s="311"/>
      <c r="P3" s="311"/>
    </row>
    <row r="4" spans="1:16" ht="24" customHeight="1" thickBot="1" x14ac:dyDescent="0.25">
      <c r="A4" s="314" t="s">
        <v>353</v>
      </c>
      <c r="B4" s="335" t="s">
        <v>354</v>
      </c>
      <c r="C4" s="336"/>
      <c r="D4" s="336"/>
      <c r="E4" s="336"/>
      <c r="F4" s="336"/>
      <c r="G4" s="337"/>
      <c r="I4" s="311"/>
      <c r="J4" s="313"/>
      <c r="K4" s="311"/>
      <c r="L4" s="311"/>
      <c r="M4" s="311"/>
      <c r="N4" s="311"/>
      <c r="O4" s="311"/>
      <c r="P4" s="311"/>
    </row>
    <row r="5" spans="1:16" ht="99.75" customHeight="1" thickBot="1" x14ac:dyDescent="0.25">
      <c r="A5" s="314" t="s">
        <v>355</v>
      </c>
      <c r="B5" s="338" t="s">
        <v>356</v>
      </c>
      <c r="C5" s="324"/>
      <c r="D5" s="324"/>
      <c r="E5" s="324"/>
      <c r="F5" s="324"/>
      <c r="G5" s="325"/>
      <c r="I5" s="311"/>
      <c r="J5" s="313"/>
      <c r="K5" s="339"/>
      <c r="L5" s="339"/>
      <c r="M5" s="339"/>
      <c r="N5" s="339"/>
      <c r="O5" s="339"/>
      <c r="P5" s="339"/>
    </row>
    <row r="6" spans="1:16" ht="21.75" customHeight="1" thickBot="1" x14ac:dyDescent="0.25">
      <c r="A6" s="314" t="s">
        <v>357</v>
      </c>
      <c r="B6" s="315" t="s">
        <v>358</v>
      </c>
      <c r="C6" s="340" t="s">
        <v>7</v>
      </c>
      <c r="D6" s="340"/>
      <c r="E6" s="340"/>
      <c r="F6" s="340"/>
      <c r="G6" s="341"/>
      <c r="I6" s="342"/>
      <c r="J6" s="342"/>
      <c r="K6" s="342"/>
      <c r="L6" s="342"/>
      <c r="M6" s="311"/>
      <c r="N6" s="311"/>
      <c r="O6" s="311"/>
      <c r="P6" s="311"/>
    </row>
    <row r="7" spans="1:16" ht="75" customHeight="1" thickBot="1" x14ac:dyDescent="0.25">
      <c r="A7" s="316" t="s">
        <v>125</v>
      </c>
      <c r="B7" s="317" t="s">
        <v>126</v>
      </c>
      <c r="C7" s="321" t="s">
        <v>127</v>
      </c>
      <c r="D7" s="322"/>
      <c r="E7" s="322"/>
      <c r="F7" s="322"/>
      <c r="G7" s="323"/>
      <c r="I7" s="318"/>
      <c r="J7" s="318"/>
      <c r="K7" s="318"/>
      <c r="L7" s="318"/>
      <c r="M7" s="311"/>
      <c r="N7" s="311"/>
      <c r="O7" s="311"/>
      <c r="P7" s="311"/>
    </row>
    <row r="8" spans="1:16" ht="124.5" customHeight="1" thickBot="1" x14ac:dyDescent="0.25">
      <c r="A8" s="316" t="s">
        <v>46</v>
      </c>
      <c r="B8" s="319" t="s">
        <v>47</v>
      </c>
      <c r="C8" s="324" t="s">
        <v>98</v>
      </c>
      <c r="D8" s="324"/>
      <c r="E8" s="324"/>
      <c r="F8" s="324"/>
      <c r="G8" s="325"/>
      <c r="I8" s="326"/>
      <c r="J8" s="327"/>
      <c r="K8" s="327"/>
      <c r="L8" s="327"/>
      <c r="M8" s="311"/>
    </row>
    <row r="9" spans="1:16" ht="132" customHeight="1" thickBot="1" x14ac:dyDescent="0.25">
      <c r="A9" s="316" t="s">
        <v>143</v>
      </c>
      <c r="B9" s="319" t="s">
        <v>144</v>
      </c>
      <c r="C9" s="328" t="s">
        <v>339</v>
      </c>
      <c r="D9" s="329"/>
      <c r="E9" s="329"/>
      <c r="F9" s="329"/>
      <c r="G9" s="330"/>
      <c r="I9" s="320"/>
      <c r="J9" s="331"/>
      <c r="K9" s="331"/>
      <c r="L9" s="331"/>
      <c r="M9" s="331"/>
    </row>
    <row r="13" spans="1:16" ht="15" customHeight="1" x14ac:dyDescent="0.2"/>
    <row r="17" ht="15" customHeight="1" x14ac:dyDescent="0.2"/>
    <row r="21" ht="15" customHeight="1" x14ac:dyDescent="0.2"/>
    <row r="25" ht="15" customHeight="1" x14ac:dyDescent="0.2"/>
    <row r="29" ht="15" customHeight="1" x14ac:dyDescent="0.2"/>
    <row r="33" ht="15" customHeight="1" x14ac:dyDescent="0.2"/>
    <row r="37" ht="15" customHeight="1" x14ac:dyDescent="0.2"/>
  </sheetData>
  <mergeCells count="11">
    <mergeCell ref="B3:G3"/>
    <mergeCell ref="B4:G4"/>
    <mergeCell ref="B5:G5"/>
    <mergeCell ref="K5:P5"/>
    <mergeCell ref="C6:G6"/>
    <mergeCell ref="I6:L6"/>
    <mergeCell ref="C7:G7"/>
    <mergeCell ref="C8:G8"/>
    <mergeCell ref="I8:L8"/>
    <mergeCell ref="C9:G9"/>
    <mergeCell ref="J9:M9"/>
  </mergeCells>
  <pageMargins left="0.4" right="0.28000000000000003" top="0.17" bottom="0.24" header="0.3" footer="0.3"/>
  <pageSetup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sheetPr>
  <dimension ref="A1:V165"/>
  <sheetViews>
    <sheetView workbookViewId="0">
      <selection sqref="A1:E1"/>
    </sheetView>
  </sheetViews>
  <sheetFormatPr defaultRowHeight="12" x14ac:dyDescent="0.2"/>
  <cols>
    <col min="1" max="1" width="28.7109375" style="26" customWidth="1"/>
    <col min="2" max="2" width="12.42578125" style="26" customWidth="1"/>
    <col min="3" max="4" width="13" style="26" customWidth="1"/>
    <col min="5" max="5" width="13.140625" style="26" customWidth="1"/>
    <col min="6" max="6" width="10.42578125" style="26" customWidth="1"/>
    <col min="7" max="7" width="6.85546875" style="26" customWidth="1"/>
    <col min="8" max="8" width="7.5703125" style="26" customWidth="1"/>
    <col min="9" max="9" width="14.5703125" style="26" customWidth="1"/>
    <col min="10" max="10" width="15.7109375" style="26" customWidth="1"/>
    <col min="11" max="11" width="14.7109375" style="26" customWidth="1"/>
    <col min="12" max="12" width="16.28515625" style="26" bestFit="1" customWidth="1"/>
    <col min="13" max="13" width="12.85546875" style="26" bestFit="1" customWidth="1"/>
    <col min="14" max="14" width="19" style="26" customWidth="1"/>
    <col min="15" max="16384" width="9.140625" style="26"/>
  </cols>
  <sheetData>
    <row r="1" spans="1:14" x14ac:dyDescent="0.2">
      <c r="A1" s="530" t="s">
        <v>359</v>
      </c>
      <c r="B1" s="530"/>
      <c r="C1" s="530"/>
      <c r="D1" s="530"/>
      <c r="E1" s="530"/>
    </row>
    <row r="2" spans="1:14" ht="34.5" customHeight="1" x14ac:dyDescent="0.2">
      <c r="A2" s="531" t="s">
        <v>346</v>
      </c>
      <c r="B2" s="531"/>
      <c r="C2" s="531"/>
      <c r="D2" s="531"/>
      <c r="E2" s="531"/>
      <c r="F2" s="168"/>
    </row>
    <row r="3" spans="1:14" x14ac:dyDescent="0.2">
      <c r="A3" s="371" t="s">
        <v>251</v>
      </c>
      <c r="B3" s="371"/>
      <c r="C3" s="371"/>
      <c r="D3" s="371"/>
      <c r="E3" s="371"/>
    </row>
    <row r="4" spans="1:14" ht="12.75" thickBot="1" x14ac:dyDescent="0.25">
      <c r="G4" s="49"/>
      <c r="H4" s="49"/>
      <c r="I4" s="49"/>
      <c r="J4" s="49"/>
      <c r="K4" s="49"/>
      <c r="L4" s="49"/>
    </row>
    <row r="5" spans="1:14" ht="12.75" thickBot="1" x14ac:dyDescent="0.25">
      <c r="A5" s="4" t="s">
        <v>21</v>
      </c>
      <c r="B5" s="365" t="s">
        <v>125</v>
      </c>
      <c r="C5" s="365"/>
      <c r="D5" s="365"/>
      <c r="E5" s="365"/>
      <c r="G5" s="173"/>
      <c r="H5" s="174"/>
      <c r="I5" s="174"/>
      <c r="J5" s="174"/>
      <c r="K5" s="174"/>
      <c r="L5" s="49"/>
    </row>
    <row r="6" spans="1:14" ht="12.75" thickBot="1" x14ac:dyDescent="0.25">
      <c r="A6" s="4" t="s">
        <v>4</v>
      </c>
      <c r="B6" s="372" t="s">
        <v>126</v>
      </c>
      <c r="C6" s="373"/>
      <c r="D6" s="373"/>
      <c r="E6" s="373"/>
      <c r="G6" s="173"/>
      <c r="H6" s="175"/>
      <c r="I6" s="176"/>
      <c r="J6" s="176"/>
      <c r="K6" s="176"/>
      <c r="L6" s="49"/>
    </row>
    <row r="7" spans="1:14" ht="12.75" thickBot="1" x14ac:dyDescent="0.25">
      <c r="A7" s="4" t="s">
        <v>26</v>
      </c>
      <c r="B7" s="358" t="s">
        <v>250</v>
      </c>
      <c r="C7" s="359"/>
      <c r="D7" s="359"/>
      <c r="E7" s="360"/>
      <c r="G7" s="173"/>
      <c r="H7" s="177"/>
      <c r="I7" s="177"/>
      <c r="J7" s="177"/>
      <c r="K7" s="177"/>
      <c r="L7" s="49"/>
    </row>
    <row r="8" spans="1:14" ht="12.75" thickBot="1" x14ac:dyDescent="0.25">
      <c r="A8" s="374" t="s">
        <v>7</v>
      </c>
      <c r="B8" s="375"/>
      <c r="C8" s="375"/>
      <c r="D8" s="375"/>
      <c r="E8" s="376"/>
      <c r="G8" s="178"/>
      <c r="H8" s="178"/>
      <c r="I8" s="178"/>
      <c r="J8" s="178"/>
      <c r="K8" s="178"/>
      <c r="L8" s="49"/>
    </row>
    <row r="9" spans="1:14" ht="12.75" thickBot="1" x14ac:dyDescent="0.25">
      <c r="A9" s="380" t="s">
        <v>127</v>
      </c>
      <c r="B9" s="381"/>
      <c r="C9" s="381"/>
      <c r="D9" s="381"/>
      <c r="E9" s="382"/>
      <c r="G9" s="177"/>
      <c r="H9" s="177"/>
      <c r="I9" s="177"/>
      <c r="J9" s="177"/>
      <c r="K9" s="177"/>
      <c r="L9" s="49"/>
    </row>
    <row r="10" spans="1:14" ht="12.75" thickBot="1" x14ac:dyDescent="0.25">
      <c r="A10" s="380"/>
      <c r="B10" s="381"/>
      <c r="C10" s="381"/>
      <c r="D10" s="381"/>
      <c r="E10" s="382"/>
      <c r="G10" s="177"/>
      <c r="H10" s="177"/>
      <c r="I10" s="177"/>
      <c r="J10" s="177"/>
      <c r="K10" s="177"/>
      <c r="L10" s="49"/>
    </row>
    <row r="11" spans="1:14" ht="43.5" customHeight="1" thickBot="1" x14ac:dyDescent="0.25">
      <c r="A11" s="380"/>
      <c r="B11" s="381"/>
      <c r="C11" s="381"/>
      <c r="D11" s="381"/>
      <c r="E11" s="382"/>
      <c r="G11" s="177"/>
      <c r="H11" s="177"/>
      <c r="I11" s="177"/>
      <c r="J11" s="177"/>
      <c r="K11" s="177"/>
      <c r="L11" s="49"/>
    </row>
    <row r="12" spans="1:14" ht="33" customHeight="1" thickBot="1" x14ac:dyDescent="0.25">
      <c r="A12" s="27" t="s">
        <v>10</v>
      </c>
      <c r="B12" s="383" t="s">
        <v>337</v>
      </c>
      <c r="C12" s="383"/>
      <c r="D12" s="383"/>
      <c r="E12" s="383"/>
      <c r="G12" s="179"/>
      <c r="H12" s="19"/>
      <c r="I12" s="19"/>
      <c r="J12" s="19"/>
      <c r="K12" s="19"/>
      <c r="L12" s="49"/>
    </row>
    <row r="13" spans="1:14" x14ac:dyDescent="0.2">
      <c r="A13" s="346" t="s">
        <v>11</v>
      </c>
      <c r="B13" s="28">
        <v>2020</v>
      </c>
      <c r="C13" s="28">
        <v>2021</v>
      </c>
      <c r="D13" s="28">
        <v>2022</v>
      </c>
      <c r="E13" s="28">
        <v>2023</v>
      </c>
      <c r="G13" s="177"/>
      <c r="H13" s="121"/>
      <c r="I13" s="121"/>
      <c r="J13" s="121"/>
      <c r="K13" s="121"/>
      <c r="L13" s="49"/>
    </row>
    <row r="14" spans="1:14" ht="18" customHeight="1" thickBot="1" x14ac:dyDescent="0.25">
      <c r="A14" s="347"/>
      <c r="B14" s="6" t="s">
        <v>6</v>
      </c>
      <c r="C14" s="6" t="s">
        <v>6</v>
      </c>
      <c r="D14" s="6" t="s">
        <v>6</v>
      </c>
      <c r="E14" s="6" t="s">
        <v>6</v>
      </c>
      <c r="G14" s="177"/>
      <c r="H14" s="121"/>
      <c r="I14" s="121"/>
      <c r="J14" s="121"/>
      <c r="K14" s="121"/>
      <c r="L14" s="49"/>
    </row>
    <row r="15" spans="1:14" ht="43.5" customHeight="1" thickBot="1" x14ac:dyDescent="0.25">
      <c r="A15" s="180" t="s">
        <v>128</v>
      </c>
      <c r="B15" s="181">
        <v>3</v>
      </c>
      <c r="C15" s="181">
        <v>20</v>
      </c>
      <c r="D15" s="181" t="s">
        <v>338</v>
      </c>
      <c r="E15" s="181" t="s">
        <v>338</v>
      </c>
      <c r="G15" s="177"/>
      <c r="H15" s="177"/>
      <c r="I15" s="177"/>
      <c r="J15" s="177"/>
      <c r="K15" s="177"/>
      <c r="L15" s="177"/>
      <c r="M15" s="177"/>
      <c r="N15" s="177"/>
    </row>
    <row r="16" spans="1:14" ht="57" customHeight="1" thickBot="1" x14ac:dyDescent="0.25">
      <c r="A16" s="180" t="s">
        <v>129</v>
      </c>
      <c r="B16" s="181">
        <v>1</v>
      </c>
      <c r="C16" s="181"/>
      <c r="D16" s="181"/>
      <c r="E16" s="181"/>
      <c r="G16" s="19"/>
      <c r="H16" s="19"/>
      <c r="I16" s="19"/>
      <c r="J16" s="19"/>
      <c r="K16" s="19"/>
      <c r="L16" s="19"/>
      <c r="M16" s="19"/>
      <c r="N16" s="19"/>
    </row>
    <row r="17" spans="1:22" ht="43.5" customHeight="1" thickBot="1" x14ac:dyDescent="0.25">
      <c r="A17" s="180" t="s">
        <v>130</v>
      </c>
      <c r="B17" s="181">
        <v>14</v>
      </c>
      <c r="C17" s="181">
        <v>17</v>
      </c>
      <c r="D17" s="181" t="s">
        <v>338</v>
      </c>
      <c r="E17" s="181" t="s">
        <v>338</v>
      </c>
      <c r="G17" s="177"/>
      <c r="H17" s="177"/>
      <c r="I17" s="177"/>
      <c r="J17" s="177"/>
      <c r="K17" s="177"/>
      <c r="L17" s="177"/>
      <c r="M17" s="177"/>
      <c r="N17" s="177"/>
      <c r="O17" s="182"/>
      <c r="P17" s="182"/>
      <c r="Q17" s="182"/>
      <c r="R17" s="182"/>
      <c r="S17" s="49"/>
      <c r="T17" s="49"/>
    </row>
    <row r="18" spans="1:22" ht="28.5" customHeight="1" thickBot="1" x14ac:dyDescent="0.25">
      <c r="A18" s="57" t="s">
        <v>336</v>
      </c>
      <c r="B18" s="184">
        <v>0.25</v>
      </c>
      <c r="C18" s="184">
        <v>0.35</v>
      </c>
      <c r="D18" s="184">
        <v>0.34</v>
      </c>
      <c r="E18" s="184">
        <v>0.24</v>
      </c>
      <c r="G18" s="19"/>
      <c r="H18" s="19"/>
      <c r="I18" s="19"/>
      <c r="J18" s="19"/>
      <c r="K18" s="19"/>
      <c r="L18" s="19"/>
      <c r="M18" s="19"/>
      <c r="N18" s="19"/>
      <c r="O18" s="271"/>
      <c r="P18" s="49"/>
      <c r="Q18" s="49"/>
      <c r="R18" s="49"/>
      <c r="S18" s="49"/>
      <c r="T18" s="49"/>
    </row>
    <row r="19" spans="1:22" ht="30" customHeight="1" thickBot="1" x14ac:dyDescent="0.3">
      <c r="A19" s="29" t="s">
        <v>12</v>
      </c>
      <c r="B19" s="384" t="s">
        <v>131</v>
      </c>
      <c r="C19" s="385"/>
      <c r="D19" s="385"/>
      <c r="E19" s="386"/>
      <c r="G19" s="177"/>
      <c r="H19" s="177"/>
      <c r="I19" s="177"/>
      <c r="J19" s="177"/>
      <c r="K19" s="177"/>
      <c r="L19" s="177"/>
      <c r="M19" s="177"/>
      <c r="N19" s="177"/>
      <c r="O19" s="272"/>
      <c r="P19" s="272"/>
      <c r="Q19" s="272"/>
      <c r="R19" s="259"/>
      <c r="S19" s="259"/>
      <c r="T19" s="259"/>
      <c r="U19" s="259"/>
      <c r="V19" s="259"/>
    </row>
    <row r="20" spans="1:22" ht="18.75" customHeight="1" thickBot="1" x14ac:dyDescent="0.25">
      <c r="A20" s="358" t="s">
        <v>13</v>
      </c>
      <c r="B20" s="359"/>
      <c r="C20" s="359"/>
      <c r="D20" s="359"/>
      <c r="E20" s="360"/>
      <c r="G20" s="19"/>
      <c r="H20" s="19"/>
      <c r="I20" s="19"/>
      <c r="J20" s="19"/>
      <c r="K20" s="19"/>
      <c r="L20" s="19"/>
      <c r="M20" s="19"/>
      <c r="N20" s="19"/>
      <c r="O20" s="49"/>
      <c r="P20" s="49"/>
      <c r="Q20" s="49"/>
      <c r="R20" s="49"/>
      <c r="S20" s="49"/>
      <c r="T20" s="49"/>
    </row>
    <row r="21" spans="1:22" ht="57.75" customHeight="1" thickBot="1" x14ac:dyDescent="0.25">
      <c r="A21" s="183" t="s">
        <v>132</v>
      </c>
      <c r="B21" s="181">
        <v>4</v>
      </c>
      <c r="C21" s="181">
        <v>3</v>
      </c>
      <c r="D21" s="181">
        <v>2</v>
      </c>
      <c r="E21" s="181">
        <v>1</v>
      </c>
      <c r="G21" s="177"/>
      <c r="H21" s="177"/>
      <c r="I21" s="177"/>
      <c r="J21" s="177"/>
      <c r="K21" s="177"/>
      <c r="L21" s="177"/>
      <c r="M21" s="177"/>
      <c r="N21" s="177"/>
      <c r="O21" s="49"/>
      <c r="P21" s="49"/>
      <c r="Q21" s="49"/>
      <c r="R21" s="49"/>
      <c r="S21" s="49"/>
      <c r="T21" s="49"/>
    </row>
    <row r="22" spans="1:22" s="185" customFormat="1" ht="54.75" customHeight="1" thickBot="1" x14ac:dyDescent="0.25">
      <c r="A22" s="180" t="s">
        <v>168</v>
      </c>
      <c r="B22" s="181">
        <v>16</v>
      </c>
      <c r="C22" s="181">
        <v>15</v>
      </c>
      <c r="D22" s="181">
        <v>15</v>
      </c>
      <c r="E22" s="184"/>
      <c r="G22" s="273"/>
      <c r="H22" s="273"/>
      <c r="I22" s="273"/>
      <c r="J22" s="273"/>
      <c r="K22" s="273"/>
      <c r="L22" s="273"/>
      <c r="M22" s="273"/>
      <c r="N22" s="273"/>
      <c r="O22" s="186"/>
      <c r="P22" s="186"/>
      <c r="Q22" s="187"/>
      <c r="R22" s="188"/>
      <c r="S22" s="188"/>
      <c r="T22" s="188"/>
    </row>
    <row r="23" spans="1:22" ht="56.25" customHeight="1" thickBot="1" x14ac:dyDescent="0.25">
      <c r="A23" s="290" t="s">
        <v>133</v>
      </c>
      <c r="B23" s="291">
        <v>0</v>
      </c>
      <c r="C23" s="291">
        <v>0.5</v>
      </c>
      <c r="D23" s="291">
        <v>0.5</v>
      </c>
      <c r="E23" s="291">
        <v>0.5</v>
      </c>
      <c r="G23" s="189"/>
      <c r="H23" s="189"/>
      <c r="K23" s="190"/>
      <c r="L23" s="49"/>
      <c r="M23" s="49"/>
      <c r="N23" s="49"/>
      <c r="O23" s="49"/>
      <c r="P23" s="49"/>
      <c r="Q23" s="49"/>
      <c r="R23" s="49"/>
      <c r="S23" s="49"/>
      <c r="T23" s="49"/>
    </row>
    <row r="24" spans="1:22" ht="34.5" customHeight="1" thickBot="1" x14ac:dyDescent="0.25">
      <c r="A24" s="180" t="s">
        <v>134</v>
      </c>
      <c r="B24" s="191">
        <v>0</v>
      </c>
      <c r="C24" s="191">
        <v>0</v>
      </c>
      <c r="D24" s="191">
        <v>0</v>
      </c>
      <c r="E24" s="191">
        <v>0</v>
      </c>
      <c r="G24" s="18"/>
      <c r="H24" s="190"/>
      <c r="I24" s="190"/>
      <c r="J24" s="190"/>
      <c r="K24" s="190"/>
      <c r="L24" s="49"/>
      <c r="M24" s="49"/>
      <c r="N24" s="49"/>
      <c r="O24" s="49"/>
      <c r="P24" s="49"/>
      <c r="Q24" s="49"/>
      <c r="R24" s="49"/>
      <c r="S24" s="49"/>
      <c r="T24" s="49"/>
    </row>
    <row r="25" spans="1:22" ht="44.25" customHeight="1" thickBot="1" x14ac:dyDescent="0.25">
      <c r="A25" s="180" t="s">
        <v>135</v>
      </c>
      <c r="B25" s="184">
        <v>0.6</v>
      </c>
      <c r="C25" s="184">
        <v>0.6</v>
      </c>
      <c r="D25" s="184">
        <v>0.6</v>
      </c>
      <c r="E25" s="184">
        <v>0.6</v>
      </c>
      <c r="G25" s="18"/>
      <c r="H25" s="192"/>
      <c r="I25" s="192"/>
      <c r="J25" s="192"/>
      <c r="K25" s="192"/>
      <c r="L25" s="49"/>
    </row>
    <row r="26" spans="1:22" ht="20.25" customHeight="1" thickBot="1" x14ac:dyDescent="0.25">
      <c r="A26" s="351" t="s">
        <v>29</v>
      </c>
      <c r="B26" s="352"/>
      <c r="C26" s="352"/>
      <c r="D26" s="352"/>
      <c r="E26" s="353"/>
      <c r="G26" s="18"/>
      <c r="H26" s="190"/>
      <c r="I26" s="190"/>
      <c r="J26" s="190"/>
      <c r="K26" s="190"/>
      <c r="L26" s="49"/>
    </row>
    <row r="27" spans="1:22" ht="12.75" thickBot="1" x14ac:dyDescent="0.25">
      <c r="A27" s="351" t="s">
        <v>41</v>
      </c>
      <c r="B27" s="352"/>
      <c r="C27" s="352"/>
      <c r="D27" s="352"/>
      <c r="E27" s="353"/>
      <c r="G27" s="193"/>
      <c r="H27" s="193"/>
      <c r="I27" s="193"/>
      <c r="J27" s="193"/>
      <c r="K27" s="193"/>
      <c r="L27" s="49"/>
    </row>
    <row r="28" spans="1:22" ht="12.75" thickBot="1" x14ac:dyDescent="0.25">
      <c r="A28" s="21" t="s">
        <v>161</v>
      </c>
      <c r="B28" s="366" t="s">
        <v>136</v>
      </c>
      <c r="C28" s="366"/>
      <c r="D28" s="366"/>
      <c r="E28" s="366"/>
      <c r="G28" s="193"/>
      <c r="H28" s="193"/>
      <c r="I28" s="193"/>
      <c r="J28" s="193"/>
      <c r="K28" s="193"/>
      <c r="L28" s="49"/>
    </row>
    <row r="29" spans="1:22" ht="42" customHeight="1" thickBot="1" x14ac:dyDescent="0.25">
      <c r="A29" s="8" t="s">
        <v>9</v>
      </c>
      <c r="B29" s="377" t="s">
        <v>137</v>
      </c>
      <c r="C29" s="378"/>
      <c r="D29" s="378"/>
      <c r="E29" s="379"/>
      <c r="G29" s="17"/>
      <c r="H29" s="194"/>
      <c r="I29" s="194"/>
      <c r="J29" s="194"/>
      <c r="K29" s="194"/>
      <c r="L29" s="49"/>
    </row>
    <row r="30" spans="1:22" ht="12.75" thickBot="1" x14ac:dyDescent="0.25">
      <c r="A30" s="8" t="s">
        <v>14</v>
      </c>
      <c r="B30" s="365" t="s">
        <v>138</v>
      </c>
      <c r="C30" s="365"/>
      <c r="D30" s="365"/>
      <c r="E30" s="365"/>
      <c r="G30" s="20"/>
      <c r="H30" s="19"/>
      <c r="I30" s="19"/>
      <c r="J30" s="19"/>
      <c r="K30" s="19"/>
      <c r="L30" s="49"/>
    </row>
    <row r="31" spans="1:22" x14ac:dyDescent="0.2">
      <c r="A31" s="346"/>
      <c r="B31" s="5">
        <v>2020</v>
      </c>
      <c r="C31" s="5">
        <v>2021</v>
      </c>
      <c r="D31" s="5">
        <v>2022</v>
      </c>
      <c r="E31" s="5">
        <v>2023</v>
      </c>
      <c r="G31" s="100"/>
      <c r="H31" s="100"/>
      <c r="I31" s="100"/>
      <c r="J31" s="100"/>
      <c r="K31" s="174"/>
      <c r="L31" s="49"/>
    </row>
    <row r="32" spans="1:22" ht="12.75" thickBot="1" x14ac:dyDescent="0.25">
      <c r="A32" s="347"/>
      <c r="B32" s="9" t="s">
        <v>6</v>
      </c>
      <c r="C32" s="9" t="s">
        <v>6</v>
      </c>
      <c r="D32" s="9" t="s">
        <v>6</v>
      </c>
      <c r="E32" s="9" t="s">
        <v>6</v>
      </c>
      <c r="G32" s="100"/>
      <c r="H32" s="100"/>
      <c r="I32" s="100"/>
      <c r="J32" s="100"/>
      <c r="K32" s="111"/>
      <c r="L32" s="49"/>
    </row>
    <row r="33" spans="1:12" ht="12.75" thickBot="1" x14ac:dyDescent="0.25">
      <c r="A33" s="8" t="s">
        <v>8</v>
      </c>
      <c r="B33" s="110">
        <v>22</v>
      </c>
      <c r="C33" s="110">
        <v>24</v>
      </c>
      <c r="D33" s="110">
        <v>24</v>
      </c>
      <c r="E33" s="110">
        <v>24</v>
      </c>
      <c r="G33" s="177"/>
      <c r="H33" s="111"/>
      <c r="I33" s="111"/>
      <c r="J33" s="111"/>
      <c r="K33" s="111"/>
      <c r="L33" s="49"/>
    </row>
    <row r="34" spans="1:12" ht="12.75" thickBot="1" x14ac:dyDescent="0.25">
      <c r="A34" s="8" t="s">
        <v>317</v>
      </c>
      <c r="B34" s="10">
        <v>105276000</v>
      </c>
      <c r="C34" s="10">
        <v>115276000</v>
      </c>
      <c r="D34" s="10">
        <v>115200000</v>
      </c>
      <c r="E34" s="10">
        <v>115200000</v>
      </c>
      <c r="G34" s="20"/>
      <c r="H34" s="112"/>
      <c r="I34" s="112"/>
      <c r="J34" s="112"/>
      <c r="K34" s="112"/>
      <c r="L34" s="49"/>
    </row>
    <row r="35" spans="1:12" ht="12.75" thickBot="1" x14ac:dyDescent="0.25">
      <c r="A35" s="8" t="s">
        <v>318</v>
      </c>
      <c r="B35" s="10">
        <f>B34/B33</f>
        <v>4785272.7272727275</v>
      </c>
      <c r="C35" s="10">
        <f t="shared" ref="C35:E35" si="0">C34/C33</f>
        <v>4803166.666666667</v>
      </c>
      <c r="D35" s="10">
        <f t="shared" si="0"/>
        <v>4800000</v>
      </c>
      <c r="E35" s="10">
        <f t="shared" si="0"/>
        <v>4800000</v>
      </c>
      <c r="G35" s="20"/>
      <c r="H35" s="112"/>
      <c r="I35" s="112"/>
      <c r="J35" s="112"/>
      <c r="K35" s="112"/>
      <c r="L35" s="49"/>
    </row>
    <row r="36" spans="1:12" ht="12.75" thickBot="1" x14ac:dyDescent="0.25">
      <c r="A36" s="8" t="s">
        <v>16</v>
      </c>
      <c r="B36" s="120" t="s">
        <v>22</v>
      </c>
      <c r="C36" s="11">
        <f>C33/B33-1</f>
        <v>9.0909090909090828E-2</v>
      </c>
      <c r="D36" s="11">
        <f t="shared" ref="D36:E38" si="1">D33/C33-1</f>
        <v>0</v>
      </c>
      <c r="E36" s="11">
        <f t="shared" si="1"/>
        <v>0</v>
      </c>
      <c r="G36" s="20"/>
      <c r="H36" s="112"/>
      <c r="I36" s="112"/>
      <c r="J36" s="112"/>
      <c r="K36" s="112"/>
      <c r="L36" s="49"/>
    </row>
    <row r="37" spans="1:12" ht="12.75" thickBot="1" x14ac:dyDescent="0.25">
      <c r="A37" s="8" t="s">
        <v>17</v>
      </c>
      <c r="B37" s="120" t="s">
        <v>22</v>
      </c>
      <c r="C37" s="11">
        <f>C34/B34-1</f>
        <v>9.4988411413807539E-2</v>
      </c>
      <c r="D37" s="11">
        <f t="shared" si="1"/>
        <v>-6.5928727575559343E-4</v>
      </c>
      <c r="E37" s="11">
        <f t="shared" si="1"/>
        <v>0</v>
      </c>
      <c r="G37" s="20"/>
      <c r="H37" s="121"/>
      <c r="I37" s="113"/>
      <c r="J37" s="113"/>
      <c r="K37" s="113"/>
      <c r="L37" s="49"/>
    </row>
    <row r="38" spans="1:12" ht="12.75" thickBot="1" x14ac:dyDescent="0.25">
      <c r="A38" s="8" t="s">
        <v>18</v>
      </c>
      <c r="B38" s="120" t="s">
        <v>22</v>
      </c>
      <c r="C38" s="11">
        <f>C35/B35-1</f>
        <v>3.7393771293234845E-3</v>
      </c>
      <c r="D38" s="11">
        <f t="shared" si="1"/>
        <v>-6.5928727575559343E-4</v>
      </c>
      <c r="E38" s="11">
        <f t="shared" si="1"/>
        <v>0</v>
      </c>
      <c r="G38" s="20"/>
      <c r="H38" s="121"/>
      <c r="I38" s="113"/>
      <c r="J38" s="113"/>
      <c r="K38" s="113"/>
      <c r="L38" s="49"/>
    </row>
    <row r="39" spans="1:12" ht="17.25" customHeight="1" thickBot="1" x14ac:dyDescent="0.25">
      <c r="A39" s="348" t="s">
        <v>187</v>
      </c>
      <c r="B39" s="349"/>
      <c r="C39" s="349"/>
      <c r="D39" s="349"/>
      <c r="E39" s="350"/>
      <c r="G39" s="20"/>
      <c r="H39" s="121"/>
      <c r="I39" s="113"/>
      <c r="J39" s="113"/>
      <c r="K39" s="113"/>
      <c r="L39" s="49"/>
    </row>
    <row r="40" spans="1:12" x14ac:dyDescent="0.2">
      <c r="A40" s="346"/>
      <c r="B40" s="5">
        <v>2020</v>
      </c>
      <c r="C40" s="5">
        <v>2021</v>
      </c>
      <c r="D40" s="5">
        <v>2022</v>
      </c>
      <c r="E40" s="5">
        <v>2023</v>
      </c>
      <c r="G40" s="179"/>
      <c r="H40" s="179"/>
      <c r="I40" s="179"/>
      <c r="J40" s="179"/>
      <c r="K40" s="179"/>
      <c r="L40" s="49"/>
    </row>
    <row r="41" spans="1:12" ht="12.75" thickBot="1" x14ac:dyDescent="0.25">
      <c r="A41" s="347"/>
      <c r="B41" s="9" t="s">
        <v>6</v>
      </c>
      <c r="C41" s="9" t="s">
        <v>6</v>
      </c>
      <c r="D41" s="9" t="s">
        <v>6</v>
      </c>
      <c r="E41" s="9" t="s">
        <v>6</v>
      </c>
      <c r="G41" s="177"/>
      <c r="H41" s="111"/>
      <c r="I41" s="111"/>
      <c r="J41" s="111"/>
      <c r="K41" s="111"/>
      <c r="L41" s="49"/>
    </row>
    <row r="42" spans="1:12" ht="12.75" thickBot="1" x14ac:dyDescent="0.25">
      <c r="A42" s="1" t="s">
        <v>0</v>
      </c>
      <c r="B42" s="12">
        <f>B43+B44</f>
        <v>88676000</v>
      </c>
      <c r="C42" s="12">
        <f t="shared" ref="C42" si="2">C43+C44</f>
        <v>97676000</v>
      </c>
      <c r="D42" s="12">
        <f>D43+D44</f>
        <v>97600000</v>
      </c>
      <c r="E42" s="12">
        <f>E43+E44</f>
        <v>97600000</v>
      </c>
      <c r="G42" s="177"/>
      <c r="H42" s="111"/>
      <c r="I42" s="111"/>
      <c r="J42" s="111"/>
      <c r="K42" s="111"/>
      <c r="L42" s="49"/>
    </row>
    <row r="43" spans="1:12" ht="12.75" thickBot="1" x14ac:dyDescent="0.25">
      <c r="A43" s="2" t="s">
        <v>50</v>
      </c>
      <c r="B43" s="13">
        <v>88676000</v>
      </c>
      <c r="C43" s="13">
        <v>97676000</v>
      </c>
      <c r="D43" s="13">
        <v>97600000</v>
      </c>
      <c r="E43" s="13">
        <v>97600000</v>
      </c>
      <c r="G43" s="24"/>
      <c r="H43" s="122"/>
      <c r="I43" s="122"/>
      <c r="J43" s="122"/>
      <c r="K43" s="122"/>
      <c r="L43" s="49"/>
    </row>
    <row r="44" spans="1:12" ht="12.75" thickBot="1" x14ac:dyDescent="0.25">
      <c r="A44" s="2" t="s">
        <v>51</v>
      </c>
      <c r="B44" s="13"/>
      <c r="C44" s="195"/>
      <c r="D44" s="195"/>
      <c r="E44" s="195"/>
      <c r="G44" s="114"/>
      <c r="H44" s="115"/>
      <c r="I44" s="115"/>
      <c r="J44" s="115"/>
      <c r="K44" s="115"/>
      <c r="L44" s="49"/>
    </row>
    <row r="45" spans="1:12" ht="24.75" thickBot="1" x14ac:dyDescent="0.25">
      <c r="A45" s="1" t="s">
        <v>28</v>
      </c>
      <c r="B45" s="12">
        <f>B46+B47</f>
        <v>16600000</v>
      </c>
      <c r="C45" s="12">
        <f>C46+C47</f>
        <v>17600000</v>
      </c>
      <c r="D45" s="12">
        <f t="shared" ref="D45:E45" si="3">D46+D47</f>
        <v>17600000</v>
      </c>
      <c r="E45" s="12">
        <f t="shared" si="3"/>
        <v>17600000</v>
      </c>
      <c r="G45" s="114"/>
      <c r="H45" s="115"/>
      <c r="I45" s="196"/>
      <c r="J45" s="196"/>
      <c r="K45" s="196"/>
      <c r="L45" s="49"/>
    </row>
    <row r="46" spans="1:12" ht="12.75" thickBot="1" x14ac:dyDescent="0.25">
      <c r="A46" s="2" t="s">
        <v>50</v>
      </c>
      <c r="B46" s="13">
        <v>16600000</v>
      </c>
      <c r="C46" s="13">
        <v>17600000</v>
      </c>
      <c r="D46" s="13">
        <v>17600000</v>
      </c>
      <c r="E46" s="13">
        <v>17600000</v>
      </c>
      <c r="G46" s="24"/>
      <c r="H46" s="122"/>
      <c r="I46" s="122"/>
      <c r="J46" s="122"/>
      <c r="K46" s="122"/>
      <c r="L46" s="49"/>
    </row>
    <row r="47" spans="1:12" ht="12.75" thickBot="1" x14ac:dyDescent="0.25">
      <c r="A47" s="2" t="s">
        <v>51</v>
      </c>
      <c r="B47" s="13"/>
      <c r="C47" s="12"/>
      <c r="D47" s="12"/>
      <c r="E47" s="12"/>
      <c r="G47" s="114"/>
      <c r="H47" s="115"/>
      <c r="I47" s="115"/>
      <c r="J47" s="115"/>
      <c r="K47" s="115"/>
      <c r="L47" s="49"/>
    </row>
    <row r="48" spans="1:12" ht="12.75" thickBot="1" x14ac:dyDescent="0.25">
      <c r="A48" s="1" t="s">
        <v>1</v>
      </c>
      <c r="B48" s="13">
        <f>+B49+B50</f>
        <v>0</v>
      </c>
      <c r="C48" s="13">
        <f t="shared" ref="C48:E48" si="4">+C49+C50</f>
        <v>0</v>
      </c>
      <c r="D48" s="13">
        <f t="shared" si="4"/>
        <v>0</v>
      </c>
      <c r="E48" s="13">
        <f t="shared" si="4"/>
        <v>0</v>
      </c>
      <c r="G48" s="114"/>
      <c r="H48" s="115"/>
      <c r="I48" s="122"/>
      <c r="J48" s="122"/>
      <c r="K48" s="122"/>
      <c r="L48" s="49"/>
    </row>
    <row r="49" spans="1:12" ht="12.75" thickBot="1" x14ac:dyDescent="0.25">
      <c r="A49" s="2" t="s">
        <v>50</v>
      </c>
      <c r="B49" s="13"/>
      <c r="C49" s="12"/>
      <c r="D49" s="12"/>
      <c r="E49" s="12"/>
      <c r="G49" s="24"/>
      <c r="H49" s="115"/>
      <c r="I49" s="122"/>
      <c r="J49" s="122"/>
      <c r="K49" s="122"/>
      <c r="L49" s="49"/>
    </row>
    <row r="50" spans="1:12" ht="12.75" thickBot="1" x14ac:dyDescent="0.25">
      <c r="A50" s="2" t="s">
        <v>51</v>
      </c>
      <c r="B50" s="13"/>
      <c r="C50" s="12"/>
      <c r="D50" s="12"/>
      <c r="E50" s="12"/>
      <c r="G50" s="114"/>
      <c r="H50" s="115"/>
      <c r="I50" s="122"/>
      <c r="J50" s="122"/>
      <c r="K50" s="122"/>
      <c r="L50" s="49"/>
    </row>
    <row r="51" spans="1:12" ht="12.75" thickBot="1" x14ac:dyDescent="0.25">
      <c r="A51" s="1" t="s">
        <v>2</v>
      </c>
      <c r="B51" s="13"/>
      <c r="C51" s="12"/>
      <c r="D51" s="12"/>
      <c r="E51" s="12"/>
      <c r="G51" s="114"/>
      <c r="H51" s="115"/>
      <c r="I51" s="122"/>
      <c r="J51" s="122"/>
      <c r="K51" s="122"/>
      <c r="L51" s="49"/>
    </row>
    <row r="52" spans="1:12" ht="12.75" thickBot="1" x14ac:dyDescent="0.25">
      <c r="A52" s="2" t="s">
        <v>50</v>
      </c>
      <c r="B52" s="13"/>
      <c r="C52" s="12"/>
      <c r="D52" s="12"/>
      <c r="E52" s="12"/>
      <c r="G52" s="24"/>
      <c r="H52" s="115"/>
      <c r="I52" s="122"/>
      <c r="J52" s="122"/>
      <c r="K52" s="122"/>
      <c r="L52" s="49"/>
    </row>
    <row r="53" spans="1:12" ht="12.75" thickBot="1" x14ac:dyDescent="0.25">
      <c r="A53" s="2" t="s">
        <v>51</v>
      </c>
      <c r="B53" s="13"/>
      <c r="C53" s="12"/>
      <c r="D53" s="12"/>
      <c r="E53" s="12"/>
      <c r="G53" s="114"/>
      <c r="H53" s="115"/>
      <c r="I53" s="122"/>
      <c r="J53" s="122"/>
      <c r="K53" s="122"/>
      <c r="L53" s="49"/>
    </row>
    <row r="54" spans="1:12" ht="12.75" thickBot="1" x14ac:dyDescent="0.25">
      <c r="A54" s="1" t="s">
        <v>24</v>
      </c>
      <c r="B54" s="13"/>
      <c r="C54" s="12"/>
      <c r="D54" s="12"/>
      <c r="E54" s="12"/>
      <c r="G54" s="114"/>
      <c r="H54" s="115"/>
      <c r="I54" s="122"/>
      <c r="J54" s="122"/>
      <c r="K54" s="122"/>
      <c r="L54" s="49"/>
    </row>
    <row r="55" spans="1:12" ht="12.75" thickBot="1" x14ac:dyDescent="0.25">
      <c r="A55" s="2" t="s">
        <v>50</v>
      </c>
      <c r="B55" s="13"/>
      <c r="C55" s="12"/>
      <c r="D55" s="12"/>
      <c r="E55" s="12"/>
      <c r="G55" s="24"/>
      <c r="H55" s="115"/>
      <c r="I55" s="122"/>
      <c r="J55" s="122"/>
      <c r="K55" s="122"/>
      <c r="L55" s="49"/>
    </row>
    <row r="56" spans="1:12" ht="12.75" thickBot="1" x14ac:dyDescent="0.25">
      <c r="A56" s="2" t="s">
        <v>51</v>
      </c>
      <c r="B56" s="13"/>
      <c r="C56" s="12"/>
      <c r="D56" s="12"/>
      <c r="E56" s="12"/>
      <c r="G56" s="114"/>
      <c r="H56" s="115"/>
      <c r="I56" s="122"/>
      <c r="J56" s="122"/>
      <c r="K56" s="122"/>
      <c r="L56" s="49"/>
    </row>
    <row r="57" spans="1:12" ht="12.75" thickBot="1" x14ac:dyDescent="0.25">
      <c r="A57" s="1" t="s">
        <v>25</v>
      </c>
      <c r="B57" s="13"/>
      <c r="C57" s="12"/>
      <c r="D57" s="12"/>
      <c r="E57" s="12"/>
      <c r="G57" s="114"/>
      <c r="H57" s="115"/>
      <c r="I57" s="122"/>
      <c r="J57" s="122"/>
      <c r="K57" s="122"/>
      <c r="L57" s="49"/>
    </row>
    <row r="58" spans="1:12" ht="12.75" thickBot="1" x14ac:dyDescent="0.25">
      <c r="A58" s="2" t="s">
        <v>50</v>
      </c>
      <c r="B58" s="13"/>
      <c r="C58" s="12"/>
      <c r="D58" s="12"/>
      <c r="E58" s="12"/>
      <c r="G58" s="24"/>
      <c r="H58" s="115"/>
      <c r="I58" s="122"/>
      <c r="J58" s="122"/>
      <c r="K58" s="122"/>
      <c r="L58" s="49"/>
    </row>
    <row r="59" spans="1:12" ht="12.75" thickBot="1" x14ac:dyDescent="0.25">
      <c r="A59" s="2" t="s">
        <v>51</v>
      </c>
      <c r="B59" s="13"/>
      <c r="C59" s="12"/>
      <c r="D59" s="12"/>
      <c r="E59" s="12"/>
      <c r="G59" s="114"/>
      <c r="H59" s="115"/>
      <c r="I59" s="122"/>
      <c r="J59" s="122"/>
      <c r="K59" s="122"/>
      <c r="L59" s="49"/>
    </row>
    <row r="60" spans="1:12" ht="24.75" thickBot="1" x14ac:dyDescent="0.25">
      <c r="A60" s="1" t="s">
        <v>3</v>
      </c>
      <c r="B60" s="13">
        <f>+B61+B62</f>
        <v>0</v>
      </c>
      <c r="C60" s="13">
        <f t="shared" ref="C60:E60" si="5">+C61+C62</f>
        <v>0</v>
      </c>
      <c r="D60" s="13">
        <f t="shared" si="5"/>
        <v>0</v>
      </c>
      <c r="E60" s="13">
        <f t="shared" si="5"/>
        <v>0</v>
      </c>
      <c r="G60" s="114"/>
      <c r="H60" s="115"/>
      <c r="I60" s="122"/>
      <c r="J60" s="122"/>
      <c r="K60" s="122"/>
      <c r="L60" s="49"/>
    </row>
    <row r="61" spans="1:12" ht="12.75" thickBot="1" x14ac:dyDescent="0.25">
      <c r="A61" s="2" t="s">
        <v>50</v>
      </c>
      <c r="B61" s="13"/>
      <c r="C61" s="197"/>
      <c r="D61" s="197"/>
      <c r="E61" s="197"/>
      <c r="G61" s="24"/>
      <c r="H61" s="115"/>
      <c r="I61" s="122"/>
      <c r="J61" s="122"/>
      <c r="K61" s="122"/>
      <c r="L61" s="49"/>
    </row>
    <row r="62" spans="1:12" ht="12.75" thickBot="1" x14ac:dyDescent="0.25">
      <c r="A62" s="2" t="s">
        <v>51</v>
      </c>
      <c r="B62" s="13"/>
      <c r="C62" s="198"/>
      <c r="D62" s="197"/>
      <c r="E62" s="197"/>
      <c r="G62" s="114"/>
      <c r="H62" s="115"/>
      <c r="I62" s="199"/>
      <c r="J62" s="199"/>
      <c r="K62" s="199"/>
      <c r="L62" s="49"/>
    </row>
    <row r="63" spans="1:12" ht="12.75" thickBot="1" x14ac:dyDescent="0.25">
      <c r="A63" s="200" t="s">
        <v>30</v>
      </c>
      <c r="B63" s="13">
        <f>B60+B57+B54+B51+B48+B45+B42</f>
        <v>105276000</v>
      </c>
      <c r="C63" s="13">
        <f t="shared" ref="C63:E63" si="6">C60+C57+C54+C51+C48+C45+C42</f>
        <v>115276000</v>
      </c>
      <c r="D63" s="13">
        <f t="shared" si="6"/>
        <v>115200000</v>
      </c>
      <c r="E63" s="13">
        <f t="shared" si="6"/>
        <v>115200000</v>
      </c>
      <c r="G63" s="114"/>
      <c r="H63" s="115"/>
      <c r="I63" s="201"/>
      <c r="J63" s="199"/>
      <c r="K63" s="199"/>
      <c r="L63" s="49"/>
    </row>
    <row r="64" spans="1:12" ht="12.75" thickBot="1" x14ac:dyDescent="0.25">
      <c r="A64" s="40" t="s">
        <v>31</v>
      </c>
      <c r="B64" s="41">
        <f>IF(B63-B34=0,0,"Error")</f>
        <v>0</v>
      </c>
      <c r="C64" s="41">
        <f>IF(C63-C34=0,0,"Error")</f>
        <v>0</v>
      </c>
      <c r="D64" s="41">
        <f>IF(D63-D34=0,0,"Error")</f>
        <v>0</v>
      </c>
      <c r="E64" s="41">
        <f>IF(E63-E34=0,0,"Error")</f>
        <v>0</v>
      </c>
      <c r="G64" s="202"/>
      <c r="H64" s="115"/>
      <c r="I64" s="115"/>
      <c r="J64" s="115"/>
      <c r="K64" s="115"/>
      <c r="L64" s="49"/>
    </row>
    <row r="65" spans="1:12" ht="18" customHeight="1" thickBot="1" x14ac:dyDescent="0.25">
      <c r="A65" s="42" t="s">
        <v>162</v>
      </c>
      <c r="B65" s="366" t="s">
        <v>139</v>
      </c>
      <c r="C65" s="366"/>
      <c r="D65" s="366"/>
      <c r="E65" s="366"/>
      <c r="G65" s="159"/>
      <c r="H65" s="116"/>
      <c r="I65" s="116"/>
      <c r="J65" s="116"/>
      <c r="K65" s="116"/>
      <c r="L65" s="49"/>
    </row>
    <row r="66" spans="1:12" ht="31.5" customHeight="1" thickBot="1" x14ac:dyDescent="0.25">
      <c r="A66" s="8" t="s">
        <v>9</v>
      </c>
      <c r="B66" s="367" t="s">
        <v>140</v>
      </c>
      <c r="C66" s="368"/>
      <c r="D66" s="368"/>
      <c r="E66" s="369"/>
      <c r="G66" s="177"/>
      <c r="H66" s="194"/>
      <c r="I66" s="194"/>
      <c r="J66" s="194"/>
      <c r="K66" s="194"/>
      <c r="L66" s="49"/>
    </row>
    <row r="67" spans="1:12" ht="16.5" customHeight="1" thickBot="1" x14ac:dyDescent="0.25">
      <c r="A67" s="8" t="s">
        <v>14</v>
      </c>
      <c r="B67" s="370" t="s">
        <v>141</v>
      </c>
      <c r="C67" s="370"/>
      <c r="D67" s="370"/>
      <c r="E67" s="370"/>
      <c r="G67" s="20"/>
      <c r="H67" s="177"/>
      <c r="I67" s="177"/>
      <c r="J67" s="177"/>
      <c r="K67" s="177"/>
      <c r="L67" s="49"/>
    </row>
    <row r="68" spans="1:12" x14ac:dyDescent="0.2">
      <c r="A68" s="346"/>
      <c r="B68" s="5">
        <v>2020</v>
      </c>
      <c r="C68" s="5">
        <v>2021</v>
      </c>
      <c r="D68" s="5">
        <v>2022</v>
      </c>
      <c r="E68" s="5">
        <v>2023</v>
      </c>
      <c r="G68" s="20"/>
      <c r="H68" s="194"/>
      <c r="I68" s="194"/>
      <c r="J68" s="194"/>
      <c r="K68" s="194"/>
      <c r="L68" s="49"/>
    </row>
    <row r="69" spans="1:12" ht="12.75" thickBot="1" x14ac:dyDescent="0.25">
      <c r="A69" s="347"/>
      <c r="B69" s="9" t="s">
        <v>6</v>
      </c>
      <c r="C69" s="9" t="s">
        <v>6</v>
      </c>
      <c r="D69" s="9" t="s">
        <v>6</v>
      </c>
      <c r="E69" s="9" t="s">
        <v>6</v>
      </c>
      <c r="G69" s="177"/>
      <c r="H69" s="111"/>
      <c r="I69" s="111"/>
      <c r="J69" s="111"/>
      <c r="K69" s="111"/>
      <c r="L69" s="49"/>
    </row>
    <row r="70" spans="1:12" ht="12.75" thickBot="1" x14ac:dyDescent="0.25">
      <c r="A70" s="8" t="s">
        <v>8</v>
      </c>
      <c r="B70" s="110">
        <v>15</v>
      </c>
      <c r="C70" s="110">
        <v>16</v>
      </c>
      <c r="D70" s="110">
        <v>17</v>
      </c>
      <c r="E70" s="110">
        <v>21</v>
      </c>
      <c r="G70" s="203"/>
      <c r="H70" s="111"/>
      <c r="I70" s="111"/>
      <c r="J70" s="111"/>
      <c r="K70" s="111"/>
      <c r="L70" s="49"/>
    </row>
    <row r="71" spans="1:12" ht="12.75" thickBot="1" x14ac:dyDescent="0.25">
      <c r="A71" s="8" t="s">
        <v>317</v>
      </c>
      <c r="B71" s="10">
        <v>50124000</v>
      </c>
      <c r="C71" s="10">
        <v>54724000</v>
      </c>
      <c r="D71" s="10">
        <v>57300000</v>
      </c>
      <c r="E71" s="10">
        <v>70300000</v>
      </c>
      <c r="G71" s="204"/>
      <c r="H71" s="112"/>
      <c r="I71" s="112"/>
      <c r="J71" s="112"/>
      <c r="K71" s="112"/>
      <c r="L71" s="49"/>
    </row>
    <row r="72" spans="1:12" ht="12.75" thickBot="1" x14ac:dyDescent="0.25">
      <c r="A72" s="8" t="s">
        <v>318</v>
      </c>
      <c r="B72" s="10">
        <f>B71/B70</f>
        <v>3341600</v>
      </c>
      <c r="C72" s="10">
        <f>C71/C70</f>
        <v>3420250</v>
      </c>
      <c r="D72" s="10">
        <f>D71/D70</f>
        <v>3370588.2352941176</v>
      </c>
      <c r="E72" s="10">
        <f>E71/E70</f>
        <v>3347619.0476190476</v>
      </c>
      <c r="G72" s="204"/>
      <c r="H72" s="204"/>
      <c r="I72" s="204"/>
      <c r="J72" s="204"/>
      <c r="K72" s="204"/>
      <c r="L72" s="204"/>
    </row>
    <row r="73" spans="1:12" ht="12.75" thickBot="1" x14ac:dyDescent="0.25">
      <c r="A73" s="8" t="s">
        <v>16</v>
      </c>
      <c r="B73" s="120"/>
      <c r="C73" s="11">
        <f>C70/B70-1</f>
        <v>6.6666666666666652E-2</v>
      </c>
      <c r="D73" s="11">
        <f>D70/C70-1</f>
        <v>6.25E-2</v>
      </c>
      <c r="E73" s="11">
        <f>E70/D70-1</f>
        <v>0.23529411764705888</v>
      </c>
      <c r="G73" s="20"/>
      <c r="H73" s="121"/>
      <c r="I73" s="113"/>
      <c r="J73" s="113"/>
      <c r="K73" s="112"/>
      <c r="L73" s="49"/>
    </row>
    <row r="74" spans="1:12" ht="12.75" thickBot="1" x14ac:dyDescent="0.25">
      <c r="A74" s="8" t="s">
        <v>17</v>
      </c>
      <c r="B74" s="120"/>
      <c r="C74" s="11">
        <f>C71/B71-1</f>
        <v>9.1772404436996302E-2</v>
      </c>
      <c r="D74" s="11">
        <f t="shared" ref="D74:E75" si="7">D71/C71-1</f>
        <v>4.7072582413566266E-2</v>
      </c>
      <c r="E74" s="11">
        <f>E71/D71-1</f>
        <v>0.22687609075043635</v>
      </c>
      <c r="G74" s="20"/>
      <c r="H74" s="20"/>
      <c r="I74" s="20"/>
      <c r="J74" s="20"/>
      <c r="K74" s="113"/>
      <c r="L74" s="49"/>
    </row>
    <row r="75" spans="1:12" ht="18" customHeight="1" thickBot="1" x14ac:dyDescent="0.25">
      <c r="A75" s="8" t="s">
        <v>18</v>
      </c>
      <c r="B75" s="120"/>
      <c r="C75" s="11">
        <f>C72/B72-1</f>
        <v>2.3536629159683908E-2</v>
      </c>
      <c r="D75" s="11">
        <f t="shared" si="7"/>
        <v>-1.4519922434290566E-2</v>
      </c>
      <c r="E75" s="11">
        <f t="shared" si="7"/>
        <v>-6.8145932020277078E-3</v>
      </c>
      <c r="K75" s="113"/>
      <c r="L75" s="49"/>
    </row>
    <row r="76" spans="1:12" ht="12.75" thickBot="1" x14ac:dyDescent="0.25">
      <c r="A76" s="348" t="s">
        <v>330</v>
      </c>
      <c r="B76" s="349"/>
      <c r="C76" s="349"/>
      <c r="D76" s="349"/>
      <c r="E76" s="350"/>
    </row>
    <row r="77" spans="1:12" x14ac:dyDescent="0.2">
      <c r="A77" s="346"/>
      <c r="B77" s="5">
        <v>2020</v>
      </c>
      <c r="C77" s="5">
        <v>2021</v>
      </c>
      <c r="D77" s="5">
        <v>2022</v>
      </c>
      <c r="E77" s="5">
        <v>2023</v>
      </c>
    </row>
    <row r="78" spans="1:12" ht="12.75" thickBot="1" x14ac:dyDescent="0.25">
      <c r="A78" s="347"/>
      <c r="B78" s="9" t="s">
        <v>6</v>
      </c>
      <c r="C78" s="9" t="s">
        <v>6</v>
      </c>
      <c r="D78" s="9" t="s">
        <v>6</v>
      </c>
      <c r="E78" s="9" t="s">
        <v>6</v>
      </c>
    </row>
    <row r="79" spans="1:12" ht="12.75" thickBot="1" x14ac:dyDescent="0.25">
      <c r="A79" s="1" t="s">
        <v>0</v>
      </c>
      <c r="B79" s="12"/>
      <c r="C79" s="12"/>
      <c r="D79" s="12"/>
      <c r="E79" s="12"/>
      <c r="G79" s="123"/>
    </row>
    <row r="80" spans="1:12" ht="12.75" thickBot="1" x14ac:dyDescent="0.25">
      <c r="A80" s="2" t="s">
        <v>50</v>
      </c>
      <c r="B80" s="13"/>
      <c r="C80" s="195"/>
      <c r="D80" s="195"/>
      <c r="E80" s="195"/>
    </row>
    <row r="81" spans="1:8" ht="12.75" thickBot="1" x14ac:dyDescent="0.25">
      <c r="A81" s="2" t="s">
        <v>51</v>
      </c>
      <c r="B81" s="13"/>
      <c r="C81" s="195"/>
      <c r="D81" s="195"/>
      <c r="E81" s="195"/>
    </row>
    <row r="82" spans="1:8" ht="24.75" thickBot="1" x14ac:dyDescent="0.25">
      <c r="A82" s="1" t="s">
        <v>28</v>
      </c>
      <c r="B82" s="12"/>
      <c r="C82" s="12"/>
      <c r="D82" s="12"/>
      <c r="E82" s="12"/>
      <c r="G82" s="91"/>
    </row>
    <row r="83" spans="1:8" ht="12.75" thickBot="1" x14ac:dyDescent="0.25">
      <c r="A83" s="2" t="s">
        <v>50</v>
      </c>
      <c r="B83" s="13"/>
      <c r="C83" s="12"/>
      <c r="D83" s="12"/>
      <c r="E83" s="12"/>
      <c r="H83" s="91"/>
    </row>
    <row r="84" spans="1:8" ht="12.75" thickBot="1" x14ac:dyDescent="0.25">
      <c r="A84" s="2" t="s">
        <v>51</v>
      </c>
      <c r="B84" s="13"/>
      <c r="C84" s="12"/>
      <c r="D84" s="12"/>
      <c r="E84" s="12"/>
    </row>
    <row r="85" spans="1:8" ht="12.75" thickBot="1" x14ac:dyDescent="0.25">
      <c r="A85" s="1" t="s">
        <v>1</v>
      </c>
      <c r="B85" s="13">
        <f>B86+B87</f>
        <v>48783107</v>
      </c>
      <c r="C85" s="13">
        <f>C86+C87</f>
        <v>54544000</v>
      </c>
      <c r="D85" s="13">
        <f t="shared" ref="D85:E85" si="8">D86+D87</f>
        <v>57120000</v>
      </c>
      <c r="E85" s="13">
        <f t="shared" si="8"/>
        <v>70120000</v>
      </c>
    </row>
    <row r="86" spans="1:8" ht="12.75" thickBot="1" x14ac:dyDescent="0.25">
      <c r="A86" s="2" t="s">
        <v>50</v>
      </c>
      <c r="B86" s="13">
        <v>48783107</v>
      </c>
      <c r="C86" s="13">
        <v>53174000</v>
      </c>
      <c r="D86" s="13">
        <v>55750000</v>
      </c>
      <c r="E86" s="13">
        <v>68750000</v>
      </c>
    </row>
    <row r="87" spans="1:8" ht="12.75" thickBot="1" x14ac:dyDescent="0.25">
      <c r="A87" s="2" t="s">
        <v>51</v>
      </c>
      <c r="B87" s="13"/>
      <c r="C87" s="12">
        <v>1370000</v>
      </c>
      <c r="D87" s="12">
        <v>1370000</v>
      </c>
      <c r="E87" s="12">
        <v>1370000</v>
      </c>
    </row>
    <row r="88" spans="1:8" ht="12.75" thickBot="1" x14ac:dyDescent="0.25">
      <c r="A88" s="1" t="s">
        <v>2</v>
      </c>
      <c r="B88" s="13"/>
      <c r="C88" s="12"/>
      <c r="D88" s="12"/>
      <c r="E88" s="12"/>
    </row>
    <row r="89" spans="1:8" ht="12.75" thickBot="1" x14ac:dyDescent="0.25">
      <c r="A89" s="2" t="s">
        <v>50</v>
      </c>
      <c r="B89" s="13"/>
      <c r="C89" s="12"/>
      <c r="D89" s="12"/>
      <c r="E89" s="12"/>
    </row>
    <row r="90" spans="1:8" ht="12.75" thickBot="1" x14ac:dyDescent="0.25">
      <c r="A90" s="2" t="s">
        <v>51</v>
      </c>
      <c r="B90" s="13"/>
      <c r="C90" s="12"/>
      <c r="D90" s="12"/>
      <c r="E90" s="12"/>
    </row>
    <row r="91" spans="1:8" ht="12.75" thickBot="1" x14ac:dyDescent="0.25">
      <c r="A91" s="1" t="s">
        <v>24</v>
      </c>
      <c r="B91" s="13"/>
      <c r="C91" s="12"/>
      <c r="D91" s="12"/>
      <c r="E91" s="12"/>
    </row>
    <row r="92" spans="1:8" ht="12.75" thickBot="1" x14ac:dyDescent="0.25">
      <c r="A92" s="2" t="s">
        <v>50</v>
      </c>
      <c r="B92" s="13"/>
      <c r="C92" s="12"/>
      <c r="D92" s="12"/>
      <c r="E92" s="12"/>
    </row>
    <row r="93" spans="1:8" ht="12.75" thickBot="1" x14ac:dyDescent="0.25">
      <c r="A93" s="2" t="s">
        <v>51</v>
      </c>
      <c r="B93" s="13"/>
      <c r="C93" s="12"/>
      <c r="D93" s="12"/>
      <c r="E93" s="12"/>
    </row>
    <row r="94" spans="1:8" ht="12.75" thickBot="1" x14ac:dyDescent="0.25">
      <c r="A94" s="1" t="s">
        <v>25</v>
      </c>
      <c r="B94" s="13"/>
      <c r="C94" s="12"/>
      <c r="D94" s="12"/>
      <c r="E94" s="12"/>
    </row>
    <row r="95" spans="1:8" ht="12.75" thickBot="1" x14ac:dyDescent="0.25">
      <c r="A95" s="2" t="s">
        <v>50</v>
      </c>
      <c r="B95" s="13"/>
      <c r="C95" s="12"/>
      <c r="D95" s="12"/>
      <c r="E95" s="12"/>
    </row>
    <row r="96" spans="1:8" ht="12.75" thickBot="1" x14ac:dyDescent="0.25">
      <c r="A96" s="2" t="s">
        <v>51</v>
      </c>
      <c r="B96" s="13"/>
      <c r="C96" s="12"/>
      <c r="D96" s="12"/>
      <c r="E96" s="12"/>
    </row>
    <row r="97" spans="1:5" ht="24.75" thickBot="1" x14ac:dyDescent="0.25">
      <c r="A97" s="1" t="s">
        <v>3</v>
      </c>
      <c r="B97" s="13">
        <f>B98+B99</f>
        <v>1340893</v>
      </c>
      <c r="C97" s="13">
        <f>C98+C99</f>
        <v>180000</v>
      </c>
      <c r="D97" s="13">
        <f t="shared" ref="D97:E97" si="9">D98+D99</f>
        <v>180000</v>
      </c>
      <c r="E97" s="13">
        <f t="shared" si="9"/>
        <v>180000</v>
      </c>
    </row>
    <row r="98" spans="1:5" ht="12.75" thickBot="1" x14ac:dyDescent="0.25">
      <c r="A98" s="2" t="s">
        <v>50</v>
      </c>
      <c r="B98" s="13">
        <v>1340893</v>
      </c>
      <c r="C98" s="12">
        <v>180000</v>
      </c>
      <c r="D98" s="12">
        <v>180000</v>
      </c>
      <c r="E98" s="12">
        <v>180000</v>
      </c>
    </row>
    <row r="99" spans="1:5" ht="12.75" thickBot="1" x14ac:dyDescent="0.25">
      <c r="A99" s="2" t="s">
        <v>51</v>
      </c>
      <c r="B99" s="13"/>
      <c r="C99" s="12"/>
      <c r="D99" s="12"/>
      <c r="E99" s="12"/>
    </row>
    <row r="100" spans="1:5" ht="12.75" thickBot="1" x14ac:dyDescent="0.25">
      <c r="A100" s="205" t="s">
        <v>55</v>
      </c>
      <c r="B100" s="13">
        <f>B97+B94+B91+B88+B85+B82+B79</f>
        <v>50124000</v>
      </c>
      <c r="C100" s="13">
        <f>C97+C94+C91+C88+C85+C82+C79</f>
        <v>54724000</v>
      </c>
      <c r="D100" s="13">
        <f t="shared" ref="D100:E100" si="10">D97+D94+D91+D88+D85+D82+D79</f>
        <v>57300000</v>
      </c>
      <c r="E100" s="13">
        <f t="shared" si="10"/>
        <v>70300000</v>
      </c>
    </row>
    <row r="101" spans="1:5" ht="12.75" thickBot="1" x14ac:dyDescent="0.25">
      <c r="A101" s="40" t="s">
        <v>31</v>
      </c>
      <c r="B101" s="41">
        <f>IF(B100-B71=0,0,"Error")</f>
        <v>0</v>
      </c>
      <c r="C101" s="41">
        <f>IF(C100-C71=0,0,"Error")</f>
        <v>0</v>
      </c>
      <c r="D101" s="41">
        <f>IF(D100-D71=0,0,"Error")</f>
        <v>0</v>
      </c>
      <c r="E101" s="41">
        <f>IF(E100-E71=0,0,"Error")</f>
        <v>0</v>
      </c>
    </row>
    <row r="102" spans="1:5" ht="12.75" thickBot="1" x14ac:dyDescent="0.25">
      <c r="A102" s="351" t="s">
        <v>42</v>
      </c>
      <c r="B102" s="352"/>
      <c r="C102" s="352"/>
      <c r="D102" s="352"/>
      <c r="E102" s="353"/>
    </row>
    <row r="103" spans="1:5" ht="12.75" thickBot="1" x14ac:dyDescent="0.25">
      <c r="A103" s="351" t="s">
        <v>37</v>
      </c>
      <c r="B103" s="352"/>
      <c r="C103" s="352"/>
      <c r="D103" s="352"/>
      <c r="E103" s="353"/>
    </row>
    <row r="104" spans="1:5" ht="12.75" thickBot="1" x14ac:dyDescent="0.25">
      <c r="A104" s="206" t="s">
        <v>142</v>
      </c>
      <c r="B104" s="354"/>
      <c r="C104" s="355"/>
      <c r="D104" s="356"/>
      <c r="E104" s="357"/>
    </row>
    <row r="105" spans="1:5" ht="39" customHeight="1" thickBot="1" x14ac:dyDescent="0.25">
      <c r="A105" s="206" t="s">
        <v>81</v>
      </c>
      <c r="B105" s="206"/>
      <c r="C105" s="207" t="s">
        <v>82</v>
      </c>
      <c r="D105" s="356"/>
      <c r="E105" s="357"/>
    </row>
    <row r="106" spans="1:5" ht="12.75" thickBot="1" x14ac:dyDescent="0.25">
      <c r="A106" s="208"/>
      <c r="B106" s="354"/>
      <c r="C106" s="364"/>
      <c r="D106" s="356"/>
      <c r="E106" s="357"/>
    </row>
    <row r="107" spans="1:5" ht="12.75" thickBot="1" x14ac:dyDescent="0.25">
      <c r="A107" s="8" t="s">
        <v>9</v>
      </c>
      <c r="B107" s="358"/>
      <c r="C107" s="359"/>
      <c r="D107" s="359"/>
      <c r="E107" s="360"/>
    </row>
    <row r="108" spans="1:5" ht="12.75" thickBot="1" x14ac:dyDescent="0.25">
      <c r="A108" s="8" t="s">
        <v>14</v>
      </c>
      <c r="B108" s="361"/>
      <c r="C108" s="362"/>
      <c r="D108" s="362"/>
      <c r="E108" s="363"/>
    </row>
    <row r="109" spans="1:5" x14ac:dyDescent="0.2">
      <c r="A109" s="346"/>
      <c r="B109" s="5">
        <v>2020</v>
      </c>
      <c r="C109" s="5">
        <v>2021</v>
      </c>
      <c r="D109" s="5">
        <v>2022</v>
      </c>
      <c r="E109" s="5">
        <v>2023</v>
      </c>
    </row>
    <row r="110" spans="1:5" ht="12.75" thickBot="1" x14ac:dyDescent="0.25">
      <c r="A110" s="347"/>
      <c r="B110" s="9" t="s">
        <v>5</v>
      </c>
      <c r="C110" s="9" t="s">
        <v>6</v>
      </c>
      <c r="D110" s="9" t="s">
        <v>6</v>
      </c>
      <c r="E110" s="9" t="s">
        <v>6</v>
      </c>
    </row>
    <row r="111" spans="1:5" ht="12.75" thickBot="1" x14ac:dyDescent="0.25">
      <c r="A111" s="8" t="s">
        <v>8</v>
      </c>
      <c r="B111" s="10"/>
      <c r="C111" s="10"/>
      <c r="D111" s="10"/>
      <c r="E111" s="10"/>
    </row>
    <row r="112" spans="1:5" ht="12.75" thickBot="1" x14ac:dyDescent="0.25">
      <c r="A112" s="8" t="s">
        <v>317</v>
      </c>
      <c r="B112" s="10"/>
      <c r="C112" s="10"/>
      <c r="D112" s="10"/>
      <c r="E112" s="10"/>
    </row>
    <row r="113" spans="1:5" ht="12.75" thickBot="1" x14ac:dyDescent="0.25">
      <c r="A113" s="8" t="s">
        <v>318</v>
      </c>
      <c r="B113" s="10" t="e">
        <f>B112/B111</f>
        <v>#DIV/0!</v>
      </c>
      <c r="C113" s="10" t="e">
        <f t="shared" ref="C113:E113" si="11">C112/C111</f>
        <v>#DIV/0!</v>
      </c>
      <c r="D113" s="10" t="e">
        <f t="shared" si="11"/>
        <v>#DIV/0!</v>
      </c>
      <c r="E113" s="10" t="e">
        <f t="shared" si="11"/>
        <v>#DIV/0!</v>
      </c>
    </row>
    <row r="114" spans="1:5" ht="12.75" thickBot="1" x14ac:dyDescent="0.25">
      <c r="A114" s="8" t="s">
        <v>16</v>
      </c>
      <c r="B114" s="120" t="s">
        <v>22</v>
      </c>
      <c r="C114" s="11" t="e">
        <f>C111/B111-1</f>
        <v>#DIV/0!</v>
      </c>
      <c r="D114" s="11" t="e">
        <f t="shared" ref="D114:E116" si="12">D111/C111-1</f>
        <v>#DIV/0!</v>
      </c>
      <c r="E114" s="11" t="e">
        <f t="shared" si="12"/>
        <v>#DIV/0!</v>
      </c>
    </row>
    <row r="115" spans="1:5" ht="12.75" thickBot="1" x14ac:dyDescent="0.25">
      <c r="A115" s="8" t="s">
        <v>17</v>
      </c>
      <c r="B115" s="120" t="s">
        <v>22</v>
      </c>
      <c r="C115" s="11" t="e">
        <f>C112/B112-1</f>
        <v>#DIV/0!</v>
      </c>
      <c r="D115" s="11" t="e">
        <f t="shared" si="12"/>
        <v>#DIV/0!</v>
      </c>
      <c r="E115" s="11" t="e">
        <f t="shared" si="12"/>
        <v>#DIV/0!</v>
      </c>
    </row>
    <row r="116" spans="1:5" ht="12.75" thickBot="1" x14ac:dyDescent="0.25">
      <c r="A116" s="8" t="s">
        <v>18</v>
      </c>
      <c r="B116" s="120" t="s">
        <v>22</v>
      </c>
      <c r="C116" s="11" t="e">
        <f>C113/B113-1</f>
        <v>#DIV/0!</v>
      </c>
      <c r="D116" s="11" t="e">
        <f t="shared" si="12"/>
        <v>#DIV/0!</v>
      </c>
      <c r="E116" s="11" t="e">
        <f t="shared" si="12"/>
        <v>#DIV/0!</v>
      </c>
    </row>
    <row r="117" spans="1:5" ht="12.75" thickBot="1" x14ac:dyDescent="0.25">
      <c r="A117" s="348" t="s">
        <v>192</v>
      </c>
      <c r="B117" s="349"/>
      <c r="C117" s="349"/>
      <c r="D117" s="349"/>
      <c r="E117" s="350"/>
    </row>
    <row r="118" spans="1:5" x14ac:dyDescent="0.2">
      <c r="A118" s="346"/>
      <c r="B118" s="5">
        <v>2020</v>
      </c>
      <c r="C118" s="5">
        <v>2021</v>
      </c>
      <c r="D118" s="5">
        <v>2022</v>
      </c>
      <c r="E118" s="5">
        <v>2023</v>
      </c>
    </row>
    <row r="119" spans="1:5" ht="12.75" thickBot="1" x14ac:dyDescent="0.25">
      <c r="A119" s="347"/>
      <c r="B119" s="9" t="s">
        <v>5</v>
      </c>
      <c r="C119" s="9" t="s">
        <v>6</v>
      </c>
      <c r="D119" s="9" t="s">
        <v>6</v>
      </c>
      <c r="E119" s="9" t="s">
        <v>6</v>
      </c>
    </row>
    <row r="120" spans="1:5" ht="12.75" thickBot="1" x14ac:dyDescent="0.25">
      <c r="A120" s="1" t="s">
        <v>38</v>
      </c>
      <c r="B120" s="12">
        <f>B121+B122+B123+B124</f>
        <v>0</v>
      </c>
      <c r="C120" s="12">
        <f t="shared" ref="C120:E120" si="13">C121+C122+C123+C124</f>
        <v>0</v>
      </c>
      <c r="D120" s="12">
        <f t="shared" si="13"/>
        <v>0</v>
      </c>
      <c r="E120" s="12">
        <f t="shared" si="13"/>
        <v>0</v>
      </c>
    </row>
    <row r="121" spans="1:5" ht="12.75" thickBot="1" x14ac:dyDescent="0.25">
      <c r="A121" s="2" t="s">
        <v>50</v>
      </c>
      <c r="B121" s="12"/>
      <c r="C121" s="12"/>
      <c r="D121" s="12"/>
      <c r="E121" s="12"/>
    </row>
    <row r="122" spans="1:5" ht="12.75" thickBot="1" x14ac:dyDescent="0.25">
      <c r="A122" s="2" t="s">
        <v>84</v>
      </c>
      <c r="B122" s="12"/>
      <c r="C122" s="12"/>
      <c r="D122" s="12"/>
      <c r="E122" s="12"/>
    </row>
    <row r="123" spans="1:5" ht="12.75" thickBot="1" x14ac:dyDescent="0.25">
      <c r="A123" s="2" t="s">
        <v>85</v>
      </c>
      <c r="B123" s="12"/>
      <c r="C123" s="12"/>
      <c r="D123" s="12"/>
      <c r="E123" s="12"/>
    </row>
    <row r="124" spans="1:5" ht="12.75" thickBot="1" x14ac:dyDescent="0.25">
      <c r="A124" s="2" t="s">
        <v>86</v>
      </c>
      <c r="B124" s="12"/>
      <c r="C124" s="12"/>
      <c r="D124" s="12"/>
      <c r="E124" s="12"/>
    </row>
    <row r="125" spans="1:5" ht="12.75" thickBot="1" x14ac:dyDescent="0.25">
      <c r="A125" s="1" t="s">
        <v>39</v>
      </c>
      <c r="B125" s="13">
        <f>B126+B127+B128+B129</f>
        <v>0</v>
      </c>
      <c r="C125" s="13">
        <f t="shared" ref="C125:E125" si="14">C126+C127+C128+C129</f>
        <v>0</v>
      </c>
      <c r="D125" s="13">
        <f t="shared" si="14"/>
        <v>0</v>
      </c>
      <c r="E125" s="13">
        <f t="shared" si="14"/>
        <v>0</v>
      </c>
    </row>
    <row r="126" spans="1:5" ht="12.75" thickBot="1" x14ac:dyDescent="0.25">
      <c r="A126" s="2" t="s">
        <v>50</v>
      </c>
      <c r="B126" s="13"/>
      <c r="C126" s="12"/>
      <c r="D126" s="12"/>
      <c r="E126" s="12"/>
    </row>
    <row r="127" spans="1:5" ht="12.75" thickBot="1" x14ac:dyDescent="0.25">
      <c r="A127" s="2" t="s">
        <v>84</v>
      </c>
      <c r="B127" s="13"/>
      <c r="C127" s="12"/>
      <c r="D127" s="12"/>
      <c r="E127" s="12"/>
    </row>
    <row r="128" spans="1:5" ht="12.75" thickBot="1" x14ac:dyDescent="0.25">
      <c r="A128" s="2" t="s">
        <v>85</v>
      </c>
      <c r="B128" s="13"/>
      <c r="C128" s="12"/>
      <c r="D128" s="12"/>
      <c r="E128" s="12"/>
    </row>
    <row r="129" spans="1:5" ht="12.75" thickBot="1" x14ac:dyDescent="0.25">
      <c r="A129" s="2" t="s">
        <v>86</v>
      </c>
      <c r="B129" s="13"/>
      <c r="C129" s="12"/>
      <c r="D129" s="12"/>
      <c r="E129" s="12"/>
    </row>
    <row r="130" spans="1:5" ht="12.75" thickBot="1" x14ac:dyDescent="0.25">
      <c r="A130" s="50" t="s">
        <v>30</v>
      </c>
      <c r="B130" s="13">
        <f>B120+B125</f>
        <v>0</v>
      </c>
      <c r="C130" s="13">
        <f t="shared" ref="C130:E130" si="15">C120+C125</f>
        <v>0</v>
      </c>
      <c r="D130" s="13">
        <f t="shared" si="15"/>
        <v>0</v>
      </c>
      <c r="E130" s="13">
        <f t="shared" si="15"/>
        <v>0</v>
      </c>
    </row>
    <row r="131" spans="1:5" ht="12.75" thickBot="1" x14ac:dyDescent="0.25">
      <c r="A131" s="209"/>
      <c r="B131" s="163"/>
      <c r="C131" s="163"/>
      <c r="D131" s="163"/>
      <c r="E131" s="163"/>
    </row>
    <row r="132" spans="1:5" ht="24.75" thickBot="1" x14ac:dyDescent="0.25">
      <c r="A132" s="73" t="s">
        <v>43</v>
      </c>
      <c r="B132" s="74">
        <f>+B34+B71+B112</f>
        <v>155400000</v>
      </c>
      <c r="C132" s="74">
        <f>+C34+C71+C112</f>
        <v>170000000</v>
      </c>
      <c r="D132" s="74">
        <f>+D34+D71+D112</f>
        <v>172500000</v>
      </c>
      <c r="E132" s="74">
        <f>+E34+E71+E112</f>
        <v>185500000</v>
      </c>
    </row>
    <row r="133" spans="1:5" ht="24.75" thickBot="1" x14ac:dyDescent="0.25">
      <c r="A133" s="73" t="s">
        <v>44</v>
      </c>
      <c r="B133" s="74">
        <f>+B134+B137+B140+B143+B146+B149+B152+B155+B160</f>
        <v>155400000</v>
      </c>
      <c r="C133" s="74">
        <f t="shared" ref="C133:E133" si="16">+C134+C137+C140+C143+C146+C149+C152+C155+C160</f>
        <v>170000000</v>
      </c>
      <c r="D133" s="74">
        <f t="shared" si="16"/>
        <v>172500000</v>
      </c>
      <c r="E133" s="74">
        <f t="shared" si="16"/>
        <v>185500000</v>
      </c>
    </row>
    <row r="134" spans="1:5" ht="12.75" thickBot="1" x14ac:dyDescent="0.25">
      <c r="A134" s="1" t="s">
        <v>0</v>
      </c>
      <c r="B134" s="14">
        <f>SUM(B135:B136)</f>
        <v>88676000</v>
      </c>
      <c r="C134" s="14">
        <f t="shared" ref="C134:E134" si="17">SUM(C135:C136)</f>
        <v>97676000</v>
      </c>
      <c r="D134" s="14">
        <f t="shared" si="17"/>
        <v>97600000</v>
      </c>
      <c r="E134" s="14">
        <f t="shared" si="17"/>
        <v>97600000</v>
      </c>
    </row>
    <row r="135" spans="1:5" ht="12.75" thickBot="1" x14ac:dyDescent="0.25">
      <c r="A135" s="2" t="s">
        <v>50</v>
      </c>
      <c r="B135" s="13">
        <f>+B43+B80</f>
        <v>88676000</v>
      </c>
      <c r="C135" s="13">
        <f t="shared" ref="C135:E135" si="18">+C43+C80</f>
        <v>97676000</v>
      </c>
      <c r="D135" s="13">
        <f t="shared" si="18"/>
        <v>97600000</v>
      </c>
      <c r="E135" s="13">
        <f t="shared" si="18"/>
        <v>97600000</v>
      </c>
    </row>
    <row r="136" spans="1:5" ht="12.75" thickBot="1" x14ac:dyDescent="0.25">
      <c r="A136" s="2" t="s">
        <v>88</v>
      </c>
      <c r="B136" s="13">
        <f t="shared" ref="B136:E136" si="19">+B44+B81</f>
        <v>0</v>
      </c>
      <c r="C136" s="13">
        <f t="shared" si="19"/>
        <v>0</v>
      </c>
      <c r="D136" s="13">
        <f t="shared" si="19"/>
        <v>0</v>
      </c>
      <c r="E136" s="13">
        <f t="shared" si="19"/>
        <v>0</v>
      </c>
    </row>
    <row r="137" spans="1:5" ht="24.75" thickBot="1" x14ac:dyDescent="0.25">
      <c r="A137" s="1" t="s">
        <v>28</v>
      </c>
      <c r="B137" s="13">
        <f>SUM(B138:B139)</f>
        <v>16600000</v>
      </c>
      <c r="C137" s="13">
        <f t="shared" ref="C137:E137" si="20">SUM(C138:C139)</f>
        <v>17600000</v>
      </c>
      <c r="D137" s="13">
        <f t="shared" si="20"/>
        <v>17600000</v>
      </c>
      <c r="E137" s="13">
        <f t="shared" si="20"/>
        <v>17600000</v>
      </c>
    </row>
    <row r="138" spans="1:5" ht="12.75" thickBot="1" x14ac:dyDescent="0.25">
      <c r="A138" s="2" t="s">
        <v>50</v>
      </c>
      <c r="B138" s="13">
        <f t="shared" ref="B138:E138" si="21">+B46+B83</f>
        <v>16600000</v>
      </c>
      <c r="C138" s="13">
        <f t="shared" si="21"/>
        <v>17600000</v>
      </c>
      <c r="D138" s="13">
        <f t="shared" si="21"/>
        <v>17600000</v>
      </c>
      <c r="E138" s="13">
        <f t="shared" si="21"/>
        <v>17600000</v>
      </c>
    </row>
    <row r="139" spans="1:5" ht="12.75" thickBot="1" x14ac:dyDescent="0.25">
      <c r="A139" s="2" t="s">
        <v>88</v>
      </c>
      <c r="B139" s="13">
        <f t="shared" ref="B139:E139" si="22">+B47+B84</f>
        <v>0</v>
      </c>
      <c r="C139" s="13">
        <f t="shared" si="22"/>
        <v>0</v>
      </c>
      <c r="D139" s="13">
        <f t="shared" si="22"/>
        <v>0</v>
      </c>
      <c r="E139" s="13">
        <f t="shared" si="22"/>
        <v>0</v>
      </c>
    </row>
    <row r="140" spans="1:5" ht="12.75" thickBot="1" x14ac:dyDescent="0.25">
      <c r="A140" s="1" t="s">
        <v>1</v>
      </c>
      <c r="B140" s="13">
        <f>SUM(B141:B142)</f>
        <v>48783107</v>
      </c>
      <c r="C140" s="13">
        <f t="shared" ref="C140:E140" si="23">SUM(C141:C142)</f>
        <v>54544000</v>
      </c>
      <c r="D140" s="13">
        <f t="shared" si="23"/>
        <v>57120000</v>
      </c>
      <c r="E140" s="13">
        <f t="shared" si="23"/>
        <v>70120000</v>
      </c>
    </row>
    <row r="141" spans="1:5" ht="12.75" thickBot="1" x14ac:dyDescent="0.25">
      <c r="A141" s="2" t="s">
        <v>50</v>
      </c>
      <c r="B141" s="13">
        <f t="shared" ref="B141:E141" si="24">+B49+B86</f>
        <v>48783107</v>
      </c>
      <c r="C141" s="13">
        <f t="shared" si="24"/>
        <v>53174000</v>
      </c>
      <c r="D141" s="13">
        <f t="shared" si="24"/>
        <v>55750000</v>
      </c>
      <c r="E141" s="13">
        <f t="shared" si="24"/>
        <v>68750000</v>
      </c>
    </row>
    <row r="142" spans="1:5" ht="12.75" thickBot="1" x14ac:dyDescent="0.25">
      <c r="A142" s="2" t="s">
        <v>88</v>
      </c>
      <c r="B142" s="13">
        <f t="shared" ref="B142:E142" si="25">+B50+B87</f>
        <v>0</v>
      </c>
      <c r="C142" s="13">
        <f t="shared" si="25"/>
        <v>1370000</v>
      </c>
      <c r="D142" s="13">
        <f t="shared" si="25"/>
        <v>1370000</v>
      </c>
      <c r="E142" s="13">
        <f t="shared" si="25"/>
        <v>1370000</v>
      </c>
    </row>
    <row r="143" spans="1:5" ht="12.75" thickBot="1" x14ac:dyDescent="0.25">
      <c r="A143" s="1" t="s">
        <v>2</v>
      </c>
      <c r="B143" s="13">
        <f>SUM(B144:B145)</f>
        <v>0</v>
      </c>
      <c r="C143" s="13">
        <f t="shared" ref="C143:E143" si="26">SUM(C144:C145)</f>
        <v>0</v>
      </c>
      <c r="D143" s="13">
        <f t="shared" si="26"/>
        <v>0</v>
      </c>
      <c r="E143" s="13">
        <f t="shared" si="26"/>
        <v>0</v>
      </c>
    </row>
    <row r="144" spans="1:5" ht="12.75" thickBot="1" x14ac:dyDescent="0.25">
      <c r="A144" s="2" t="s">
        <v>50</v>
      </c>
      <c r="B144" s="13">
        <f t="shared" ref="B144:E144" si="27">+B52+B89</f>
        <v>0</v>
      </c>
      <c r="C144" s="13">
        <f t="shared" si="27"/>
        <v>0</v>
      </c>
      <c r="D144" s="13">
        <f t="shared" si="27"/>
        <v>0</v>
      </c>
      <c r="E144" s="13">
        <f t="shared" si="27"/>
        <v>0</v>
      </c>
    </row>
    <row r="145" spans="1:5" ht="12.75" thickBot="1" x14ac:dyDescent="0.25">
      <c r="A145" s="2" t="s">
        <v>88</v>
      </c>
      <c r="B145" s="13">
        <f t="shared" ref="B145:E145" si="28">+B53+B90</f>
        <v>0</v>
      </c>
      <c r="C145" s="13">
        <f t="shared" si="28"/>
        <v>0</v>
      </c>
      <c r="D145" s="13">
        <f t="shared" si="28"/>
        <v>0</v>
      </c>
      <c r="E145" s="13">
        <f t="shared" si="28"/>
        <v>0</v>
      </c>
    </row>
    <row r="146" spans="1:5" ht="12.75" thickBot="1" x14ac:dyDescent="0.25">
      <c r="A146" s="1" t="s">
        <v>24</v>
      </c>
      <c r="B146" s="13">
        <f>SUM(B147:B148)</f>
        <v>0</v>
      </c>
      <c r="C146" s="13">
        <f t="shared" ref="C146:E146" si="29">SUM(C147:C148)</f>
        <v>0</v>
      </c>
      <c r="D146" s="13">
        <f t="shared" si="29"/>
        <v>0</v>
      </c>
      <c r="E146" s="13">
        <f t="shared" si="29"/>
        <v>0</v>
      </c>
    </row>
    <row r="147" spans="1:5" ht="12.75" thickBot="1" x14ac:dyDescent="0.25">
      <c r="A147" s="2" t="s">
        <v>50</v>
      </c>
      <c r="B147" s="13">
        <f t="shared" ref="B147:E147" si="30">+B55+B92</f>
        <v>0</v>
      </c>
      <c r="C147" s="13">
        <f t="shared" si="30"/>
        <v>0</v>
      </c>
      <c r="D147" s="13">
        <f t="shared" si="30"/>
        <v>0</v>
      </c>
      <c r="E147" s="13">
        <f t="shared" si="30"/>
        <v>0</v>
      </c>
    </row>
    <row r="148" spans="1:5" ht="12.75" thickBot="1" x14ac:dyDescent="0.25">
      <c r="A148" s="2" t="s">
        <v>88</v>
      </c>
      <c r="B148" s="13">
        <f t="shared" ref="B148:E148" si="31">+B56+B93</f>
        <v>0</v>
      </c>
      <c r="C148" s="13">
        <f t="shared" si="31"/>
        <v>0</v>
      </c>
      <c r="D148" s="13">
        <f t="shared" si="31"/>
        <v>0</v>
      </c>
      <c r="E148" s="13">
        <f t="shared" si="31"/>
        <v>0</v>
      </c>
    </row>
    <row r="149" spans="1:5" ht="12.75" thickBot="1" x14ac:dyDescent="0.25">
      <c r="A149" s="1" t="s">
        <v>25</v>
      </c>
      <c r="B149" s="13">
        <f>SUM(B150:B151)</f>
        <v>0</v>
      </c>
      <c r="C149" s="13">
        <f t="shared" ref="C149:E149" si="32">SUM(C150:C151)</f>
        <v>0</v>
      </c>
      <c r="D149" s="13">
        <f t="shared" si="32"/>
        <v>0</v>
      </c>
      <c r="E149" s="13">
        <f t="shared" si="32"/>
        <v>0</v>
      </c>
    </row>
    <row r="150" spans="1:5" ht="12.75" thickBot="1" x14ac:dyDescent="0.25">
      <c r="A150" s="2" t="s">
        <v>50</v>
      </c>
      <c r="B150" s="13">
        <f t="shared" ref="B150:E150" si="33">+B58+B95</f>
        <v>0</v>
      </c>
      <c r="C150" s="13">
        <f t="shared" si="33"/>
        <v>0</v>
      </c>
      <c r="D150" s="13">
        <f t="shared" si="33"/>
        <v>0</v>
      </c>
      <c r="E150" s="13">
        <f t="shared" si="33"/>
        <v>0</v>
      </c>
    </row>
    <row r="151" spans="1:5" ht="12.75" thickBot="1" x14ac:dyDescent="0.25">
      <c r="A151" s="2" t="s">
        <v>88</v>
      </c>
      <c r="B151" s="13">
        <f t="shared" ref="B151:E151" si="34">+B59+B96</f>
        <v>0</v>
      </c>
      <c r="C151" s="13">
        <f t="shared" si="34"/>
        <v>0</v>
      </c>
      <c r="D151" s="13">
        <f t="shared" si="34"/>
        <v>0</v>
      </c>
      <c r="E151" s="13">
        <f t="shared" si="34"/>
        <v>0</v>
      </c>
    </row>
    <row r="152" spans="1:5" ht="24.75" thickBot="1" x14ac:dyDescent="0.25">
      <c r="A152" s="1" t="s">
        <v>3</v>
      </c>
      <c r="B152" s="13">
        <f>SUM(B153:B154)</f>
        <v>1340893</v>
      </c>
      <c r="C152" s="13">
        <f t="shared" ref="C152:E152" si="35">SUM(C153:C154)</f>
        <v>180000</v>
      </c>
      <c r="D152" s="13">
        <f t="shared" si="35"/>
        <v>180000</v>
      </c>
      <c r="E152" s="13">
        <f t="shared" si="35"/>
        <v>180000</v>
      </c>
    </row>
    <row r="153" spans="1:5" ht="12.75" thickBot="1" x14ac:dyDescent="0.25">
      <c r="A153" s="2" t="s">
        <v>50</v>
      </c>
      <c r="B153" s="13">
        <f t="shared" ref="B153:E154" si="36">+B61+B98</f>
        <v>1340893</v>
      </c>
      <c r="C153" s="13">
        <f t="shared" si="36"/>
        <v>180000</v>
      </c>
      <c r="D153" s="13">
        <f t="shared" si="36"/>
        <v>180000</v>
      </c>
      <c r="E153" s="13">
        <f t="shared" si="36"/>
        <v>180000</v>
      </c>
    </row>
    <row r="154" spans="1:5" ht="12.75" thickBot="1" x14ac:dyDescent="0.25">
      <c r="A154" s="2" t="s">
        <v>88</v>
      </c>
      <c r="B154" s="13">
        <f t="shared" si="36"/>
        <v>0</v>
      </c>
      <c r="C154" s="13">
        <f t="shared" si="36"/>
        <v>0</v>
      </c>
      <c r="D154" s="13">
        <f t="shared" si="36"/>
        <v>0</v>
      </c>
      <c r="E154" s="13">
        <f t="shared" si="36"/>
        <v>0</v>
      </c>
    </row>
    <row r="155" spans="1:5" ht="12.75" thickBot="1" x14ac:dyDescent="0.25">
      <c r="A155" s="1" t="s">
        <v>19</v>
      </c>
      <c r="B155" s="13">
        <f>SUM(B156:B159)</f>
        <v>0</v>
      </c>
      <c r="C155" s="13">
        <f t="shared" ref="C155:E155" si="37">SUM(C156:C159)</f>
        <v>0</v>
      </c>
      <c r="D155" s="13">
        <f t="shared" si="37"/>
        <v>0</v>
      </c>
      <c r="E155" s="13">
        <f t="shared" si="37"/>
        <v>0</v>
      </c>
    </row>
    <row r="156" spans="1:5" ht="12.75" thickBot="1" x14ac:dyDescent="0.25">
      <c r="A156" s="2" t="s">
        <v>50</v>
      </c>
      <c r="B156" s="13">
        <f>+B121</f>
        <v>0</v>
      </c>
      <c r="C156" s="13">
        <f t="shared" ref="C156:E156" si="38">+C121</f>
        <v>0</v>
      </c>
      <c r="D156" s="13">
        <f t="shared" si="38"/>
        <v>0</v>
      </c>
      <c r="E156" s="13">
        <f t="shared" si="38"/>
        <v>0</v>
      </c>
    </row>
    <row r="157" spans="1:5" ht="12.75" thickBot="1" x14ac:dyDescent="0.25">
      <c r="A157" s="2" t="s">
        <v>89</v>
      </c>
      <c r="B157" s="13">
        <f t="shared" ref="B157:E157" si="39">+B122</f>
        <v>0</v>
      </c>
      <c r="C157" s="13">
        <f t="shared" si="39"/>
        <v>0</v>
      </c>
      <c r="D157" s="13">
        <f t="shared" si="39"/>
        <v>0</v>
      </c>
      <c r="E157" s="13">
        <f t="shared" si="39"/>
        <v>0</v>
      </c>
    </row>
    <row r="158" spans="1:5" ht="12.75" thickBot="1" x14ac:dyDescent="0.25">
      <c r="A158" s="2" t="s">
        <v>85</v>
      </c>
      <c r="B158" s="13">
        <f t="shared" ref="B158:E158" si="40">+B123</f>
        <v>0</v>
      </c>
      <c r="C158" s="13">
        <f t="shared" si="40"/>
        <v>0</v>
      </c>
      <c r="D158" s="13">
        <f t="shared" si="40"/>
        <v>0</v>
      </c>
      <c r="E158" s="13">
        <f t="shared" si="40"/>
        <v>0</v>
      </c>
    </row>
    <row r="159" spans="1:5" ht="12.75" thickBot="1" x14ac:dyDescent="0.25">
      <c r="A159" s="2" t="s">
        <v>86</v>
      </c>
      <c r="B159" s="13">
        <f t="shared" ref="B159:E159" si="41">+B124</f>
        <v>0</v>
      </c>
      <c r="C159" s="13">
        <f t="shared" si="41"/>
        <v>0</v>
      </c>
      <c r="D159" s="13">
        <f t="shared" si="41"/>
        <v>0</v>
      </c>
      <c r="E159" s="13">
        <f t="shared" si="41"/>
        <v>0</v>
      </c>
    </row>
    <row r="160" spans="1:5" ht="12.75" thickBot="1" x14ac:dyDescent="0.25">
      <c r="A160" s="1" t="s">
        <v>20</v>
      </c>
      <c r="B160" s="13">
        <f>SUM(B161:B164)</f>
        <v>0</v>
      </c>
      <c r="C160" s="13">
        <f t="shared" ref="C160:E160" si="42">SUM(C161:C164)</f>
        <v>0</v>
      </c>
      <c r="D160" s="13">
        <f t="shared" si="42"/>
        <v>0</v>
      </c>
      <c r="E160" s="13">
        <f t="shared" si="42"/>
        <v>0</v>
      </c>
    </row>
    <row r="161" spans="1:5" ht="12.75" thickBot="1" x14ac:dyDescent="0.25">
      <c r="A161" s="2" t="s">
        <v>50</v>
      </c>
      <c r="B161" s="13">
        <f t="shared" ref="B161:E161" si="43">+B126</f>
        <v>0</v>
      </c>
      <c r="C161" s="13">
        <f t="shared" si="43"/>
        <v>0</v>
      </c>
      <c r="D161" s="13">
        <f t="shared" si="43"/>
        <v>0</v>
      </c>
      <c r="E161" s="13">
        <f t="shared" si="43"/>
        <v>0</v>
      </c>
    </row>
    <row r="162" spans="1:5" ht="12.75" thickBot="1" x14ac:dyDescent="0.25">
      <c r="A162" s="2" t="s">
        <v>89</v>
      </c>
      <c r="B162" s="13">
        <f t="shared" ref="B162:E162" si="44">+B127</f>
        <v>0</v>
      </c>
      <c r="C162" s="13">
        <f t="shared" si="44"/>
        <v>0</v>
      </c>
      <c r="D162" s="13">
        <f t="shared" si="44"/>
        <v>0</v>
      </c>
      <c r="E162" s="13">
        <f t="shared" si="44"/>
        <v>0</v>
      </c>
    </row>
    <row r="163" spans="1:5" ht="12.75" thickBot="1" x14ac:dyDescent="0.25">
      <c r="A163" s="2" t="s">
        <v>85</v>
      </c>
      <c r="B163" s="13">
        <f t="shared" ref="B163:E163" si="45">+B128</f>
        <v>0</v>
      </c>
      <c r="C163" s="13">
        <f t="shared" si="45"/>
        <v>0</v>
      </c>
      <c r="D163" s="13">
        <f t="shared" si="45"/>
        <v>0</v>
      </c>
      <c r="E163" s="13">
        <f t="shared" si="45"/>
        <v>0</v>
      </c>
    </row>
    <row r="164" spans="1:5" ht="12.75" thickBot="1" x14ac:dyDescent="0.25">
      <c r="A164" s="2" t="s">
        <v>86</v>
      </c>
      <c r="B164" s="13">
        <f t="shared" ref="B164:E164" si="46">+B129</f>
        <v>0</v>
      </c>
      <c r="C164" s="13">
        <f t="shared" si="46"/>
        <v>0</v>
      </c>
      <c r="D164" s="13">
        <f t="shared" si="46"/>
        <v>0</v>
      </c>
      <c r="E164" s="13">
        <f t="shared" si="46"/>
        <v>0</v>
      </c>
    </row>
    <row r="165" spans="1:5" ht="12.75" thickBot="1" x14ac:dyDescent="0.25">
      <c r="A165" s="40" t="s">
        <v>31</v>
      </c>
      <c r="B165" s="41">
        <f>IF(B133-B132=0,0,"Error")</f>
        <v>0</v>
      </c>
      <c r="C165" s="41">
        <f>IF(C133-C132=0,0,"Error")</f>
        <v>0</v>
      </c>
      <c r="D165" s="41">
        <f>IF(D133-D132=0,0,"Error")</f>
        <v>0</v>
      </c>
      <c r="E165" s="41">
        <f>IF(E133-E132=0,0,"Error")</f>
        <v>0</v>
      </c>
    </row>
  </sheetData>
  <mergeCells count="36">
    <mergeCell ref="A2:E2"/>
    <mergeCell ref="A1:E1"/>
    <mergeCell ref="A26:E26"/>
    <mergeCell ref="A27:E27"/>
    <mergeCell ref="B28:E28"/>
    <mergeCell ref="B29:E29"/>
    <mergeCell ref="A9:E11"/>
    <mergeCell ref="B12:E12"/>
    <mergeCell ref="A13:A14"/>
    <mergeCell ref="B19:E19"/>
    <mergeCell ref="A20:E20"/>
    <mergeCell ref="A3:E3"/>
    <mergeCell ref="B5:E5"/>
    <mergeCell ref="B6:E6"/>
    <mergeCell ref="B7:E7"/>
    <mergeCell ref="A8:E8"/>
    <mergeCell ref="A118:A119"/>
    <mergeCell ref="B30:E30"/>
    <mergeCell ref="A31:A32"/>
    <mergeCell ref="B65:E65"/>
    <mergeCell ref="B66:E66"/>
    <mergeCell ref="B67:E67"/>
    <mergeCell ref="A40:A41"/>
    <mergeCell ref="A39:E39"/>
    <mergeCell ref="A68:A69"/>
    <mergeCell ref="A76:E76"/>
    <mergeCell ref="A77:A78"/>
    <mergeCell ref="A102:E102"/>
    <mergeCell ref="A103:E103"/>
    <mergeCell ref="B104:E104"/>
    <mergeCell ref="D105:E105"/>
    <mergeCell ref="B107:E107"/>
    <mergeCell ref="B108:E108"/>
    <mergeCell ref="B106:E106"/>
    <mergeCell ref="A109:A110"/>
    <mergeCell ref="A117:E117"/>
  </mergeCells>
  <pageMargins left="0.17" right="0.17" top="0.85" bottom="0.56999999999999995" header="0.7" footer="0.49"/>
  <pageSetup orientation="portrait" blackAndWhite="1"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1189"/>
  <sheetViews>
    <sheetView workbookViewId="0">
      <selection sqref="A1:E1"/>
    </sheetView>
  </sheetViews>
  <sheetFormatPr defaultRowHeight="12" x14ac:dyDescent="0.2"/>
  <cols>
    <col min="1" max="1" width="37.85546875" style="26" customWidth="1"/>
    <col min="2" max="2" width="13.42578125" style="26" customWidth="1"/>
    <col min="3" max="3" width="13.7109375" style="26" customWidth="1"/>
    <col min="4" max="4" width="13.5703125" style="26" customWidth="1"/>
    <col min="5" max="5" width="11.85546875" style="26" customWidth="1"/>
    <col min="6" max="6" width="11" style="185" customWidth="1"/>
    <col min="7" max="7" width="10.7109375" style="166" customWidth="1"/>
    <col min="8" max="8" width="12" style="185" customWidth="1"/>
    <col min="9" max="9" width="13" style="166" customWidth="1"/>
    <col min="10" max="10" width="11.140625" style="185" customWidth="1"/>
    <col min="11" max="11" width="14" style="185" customWidth="1"/>
    <col min="12" max="12" width="14.42578125" style="26" customWidth="1"/>
    <col min="13" max="13" width="28.85546875" style="26" customWidth="1"/>
    <col min="14" max="14" width="11" style="26" customWidth="1"/>
    <col min="15" max="16384" width="9.140625" style="26"/>
  </cols>
  <sheetData>
    <row r="1" spans="1:13" x14ac:dyDescent="0.2">
      <c r="A1" s="530" t="s">
        <v>359</v>
      </c>
      <c r="B1" s="530"/>
      <c r="C1" s="530"/>
      <c r="D1" s="530"/>
      <c r="E1" s="530"/>
      <c r="H1" s="188"/>
      <c r="I1" s="293"/>
      <c r="J1" s="188"/>
      <c r="K1" s="188"/>
      <c r="L1" s="49"/>
      <c r="M1" s="49"/>
    </row>
    <row r="2" spans="1:13" ht="15.75" customHeight="1" x14ac:dyDescent="0.2">
      <c r="A2" s="530" t="s">
        <v>349</v>
      </c>
      <c r="B2" s="530"/>
      <c r="C2" s="530"/>
      <c r="D2" s="530"/>
      <c r="E2" s="530"/>
      <c r="F2" s="171"/>
      <c r="G2" s="171"/>
      <c r="H2" s="171"/>
      <c r="I2" s="263"/>
      <c r="J2" s="171"/>
      <c r="K2" s="171"/>
      <c r="L2" s="301"/>
      <c r="M2" s="301"/>
    </row>
    <row r="3" spans="1:13" x14ac:dyDescent="0.2">
      <c r="A3" s="371" t="s">
        <v>27</v>
      </c>
      <c r="B3" s="371"/>
      <c r="C3" s="371"/>
      <c r="D3" s="371"/>
      <c r="E3" s="371"/>
      <c r="F3" s="171"/>
      <c r="G3" s="171"/>
      <c r="H3" s="171"/>
      <c r="I3" s="263"/>
      <c r="J3" s="171"/>
      <c r="K3" s="171"/>
      <c r="L3" s="301"/>
      <c r="M3" s="301"/>
    </row>
    <row r="4" spans="1:13" ht="12.75" customHeight="1" thickBot="1" x14ac:dyDescent="0.25">
      <c r="F4" s="171"/>
      <c r="G4" s="171"/>
      <c r="H4" s="171"/>
      <c r="I4" s="263"/>
      <c r="J4" s="171"/>
      <c r="K4" s="171"/>
      <c r="L4" s="301"/>
      <c r="M4" s="301"/>
    </row>
    <row r="5" spans="1:13" ht="12.75" thickBot="1" x14ac:dyDescent="0.25">
      <c r="A5" s="4" t="s">
        <v>21</v>
      </c>
      <c r="B5" s="361" t="s">
        <v>143</v>
      </c>
      <c r="C5" s="362"/>
      <c r="D5" s="362"/>
      <c r="E5" s="363"/>
      <c r="F5" s="171"/>
      <c r="G5" s="171"/>
      <c r="H5" s="171"/>
      <c r="I5" s="263"/>
      <c r="J5" s="171"/>
      <c r="K5" s="171"/>
      <c r="L5" s="301"/>
      <c r="M5" s="301"/>
    </row>
    <row r="6" spans="1:13" ht="12.75" customHeight="1" thickBot="1" x14ac:dyDescent="0.25">
      <c r="A6" s="4" t="s">
        <v>4</v>
      </c>
      <c r="B6" s="440" t="s">
        <v>144</v>
      </c>
      <c r="C6" s="441"/>
      <c r="D6" s="441"/>
      <c r="E6" s="442"/>
      <c r="F6" s="171"/>
      <c r="G6" s="171"/>
      <c r="H6" s="171"/>
      <c r="I6" s="263"/>
      <c r="J6" s="171"/>
      <c r="K6" s="171"/>
      <c r="L6" s="301"/>
      <c r="M6" s="301"/>
    </row>
    <row r="7" spans="1:13" ht="12.75" thickBot="1" x14ac:dyDescent="0.25">
      <c r="A7" s="4" t="s">
        <v>26</v>
      </c>
      <c r="B7" s="358" t="s">
        <v>250</v>
      </c>
      <c r="C7" s="359"/>
      <c r="D7" s="359"/>
      <c r="E7" s="360"/>
      <c r="F7" s="171"/>
      <c r="G7" s="171"/>
      <c r="H7" s="171"/>
      <c r="I7" s="263"/>
      <c r="J7" s="171"/>
      <c r="K7" s="171"/>
      <c r="L7" s="301"/>
      <c r="M7" s="301"/>
    </row>
    <row r="8" spans="1:13" ht="12.75" customHeight="1" thickBot="1" x14ac:dyDescent="0.25">
      <c r="A8" s="374" t="s">
        <v>7</v>
      </c>
      <c r="B8" s="375"/>
      <c r="C8" s="375"/>
      <c r="D8" s="375"/>
      <c r="E8" s="376"/>
      <c r="F8" s="171"/>
      <c r="G8" s="171"/>
      <c r="H8" s="171"/>
      <c r="I8" s="263"/>
      <c r="J8" s="171"/>
      <c r="K8" s="171"/>
      <c r="L8" s="301"/>
      <c r="M8" s="301"/>
    </row>
    <row r="9" spans="1:13" ht="42.75" customHeight="1" x14ac:dyDescent="0.2">
      <c r="A9" s="443" t="s">
        <v>339</v>
      </c>
      <c r="B9" s="444"/>
      <c r="C9" s="444"/>
      <c r="D9" s="444"/>
      <c r="E9" s="445"/>
      <c r="F9" s="171"/>
      <c r="G9" s="171"/>
      <c r="H9" s="171"/>
      <c r="I9" s="263"/>
      <c r="J9" s="171"/>
      <c r="K9" s="171"/>
      <c r="L9" s="301"/>
      <c r="M9" s="301"/>
    </row>
    <row r="10" spans="1:13" ht="42.75" customHeight="1" x14ac:dyDescent="0.2">
      <c r="A10" s="446"/>
      <c r="B10" s="447"/>
      <c r="C10" s="447"/>
      <c r="D10" s="447"/>
      <c r="E10" s="448"/>
      <c r="F10" s="171"/>
      <c r="G10" s="171"/>
      <c r="H10" s="171"/>
      <c r="I10" s="263"/>
      <c r="J10" s="171"/>
      <c r="K10" s="171"/>
      <c r="L10" s="301"/>
      <c r="M10" s="301"/>
    </row>
    <row r="11" spans="1:13" ht="42.75" customHeight="1" thickBot="1" x14ac:dyDescent="0.25">
      <c r="A11" s="449"/>
      <c r="B11" s="450"/>
      <c r="C11" s="450"/>
      <c r="D11" s="450"/>
      <c r="E11" s="451"/>
      <c r="F11" s="171"/>
      <c r="G11" s="171"/>
      <c r="H11" s="171"/>
      <c r="I11" s="263"/>
      <c r="J11" s="171"/>
      <c r="K11" s="171"/>
      <c r="L11" s="301"/>
      <c r="M11" s="301"/>
    </row>
    <row r="12" spans="1:13" ht="26.25" customHeight="1" thickBot="1" x14ac:dyDescent="0.25">
      <c r="A12" s="27" t="s">
        <v>10</v>
      </c>
      <c r="B12" s="425" t="s">
        <v>201</v>
      </c>
      <c r="C12" s="426"/>
      <c r="D12" s="426"/>
      <c r="E12" s="427"/>
      <c r="F12" s="171"/>
      <c r="G12" s="171"/>
      <c r="H12" s="171"/>
      <c r="I12" s="263"/>
      <c r="J12" s="171"/>
      <c r="K12" s="171"/>
      <c r="L12" s="301"/>
      <c r="M12" s="301"/>
    </row>
    <row r="13" spans="1:13" ht="12" customHeight="1" x14ac:dyDescent="0.2">
      <c r="A13" s="346" t="s">
        <v>11</v>
      </c>
      <c r="B13" s="28">
        <v>2020</v>
      </c>
      <c r="C13" s="28">
        <v>2021</v>
      </c>
      <c r="D13" s="28">
        <v>2022</v>
      </c>
      <c r="E13" s="28">
        <v>2023</v>
      </c>
      <c r="F13" s="171"/>
      <c r="G13" s="171"/>
      <c r="H13" s="171"/>
      <c r="I13" s="263"/>
      <c r="J13" s="171"/>
      <c r="K13" s="171"/>
      <c r="L13" s="301"/>
      <c r="M13" s="301"/>
    </row>
    <row r="14" spans="1:13" ht="12.75" customHeight="1" thickBot="1" x14ac:dyDescent="0.25">
      <c r="A14" s="347"/>
      <c r="B14" s="6" t="s">
        <v>5</v>
      </c>
      <c r="C14" s="6" t="s">
        <v>6</v>
      </c>
      <c r="D14" s="6" t="s">
        <v>6</v>
      </c>
      <c r="E14" s="6" t="s">
        <v>6</v>
      </c>
      <c r="F14" s="171"/>
      <c r="G14" s="171"/>
      <c r="H14" s="171"/>
      <c r="I14" s="263"/>
      <c r="J14" s="171"/>
      <c r="K14" s="171"/>
      <c r="L14" s="301"/>
      <c r="M14" s="301"/>
    </row>
    <row r="15" spans="1:13" ht="36.75" thickBot="1" x14ac:dyDescent="0.25">
      <c r="A15" s="15" t="s">
        <v>202</v>
      </c>
      <c r="B15" s="52">
        <v>130</v>
      </c>
      <c r="C15" s="52">
        <v>160</v>
      </c>
      <c r="D15" s="52">
        <v>175</v>
      </c>
      <c r="E15" s="52">
        <v>185</v>
      </c>
      <c r="F15" s="171"/>
      <c r="G15" s="171"/>
      <c r="H15" s="171"/>
      <c r="I15" s="263"/>
      <c r="J15" s="171"/>
      <c r="K15" s="171"/>
      <c r="L15" s="301"/>
      <c r="M15" s="301"/>
    </row>
    <row r="16" spans="1:13" ht="47.25" customHeight="1" thickBot="1" x14ac:dyDescent="0.25">
      <c r="A16" s="7" t="s">
        <v>247</v>
      </c>
      <c r="B16" s="23">
        <v>110000</v>
      </c>
      <c r="C16" s="23">
        <v>250000</v>
      </c>
      <c r="D16" s="23">
        <v>500000</v>
      </c>
      <c r="E16" s="23">
        <v>850000</v>
      </c>
      <c r="F16" s="171"/>
      <c r="G16" s="171"/>
      <c r="H16" s="171"/>
      <c r="I16" s="263"/>
      <c r="J16" s="171"/>
      <c r="K16" s="171"/>
      <c r="L16" s="301"/>
      <c r="M16" s="301"/>
    </row>
    <row r="17" spans="1:13" ht="39.75" customHeight="1" thickBot="1" x14ac:dyDescent="0.25">
      <c r="A17" s="16" t="s">
        <v>248</v>
      </c>
      <c r="B17" s="287">
        <v>90</v>
      </c>
      <c r="C17" s="287">
        <v>80</v>
      </c>
      <c r="D17" s="287">
        <v>110</v>
      </c>
      <c r="E17" s="287">
        <v>130</v>
      </c>
      <c r="F17" s="171"/>
      <c r="G17" s="171"/>
      <c r="H17" s="171"/>
      <c r="I17" s="263"/>
      <c r="J17" s="171"/>
      <c r="K17" s="171"/>
      <c r="L17" s="301"/>
      <c r="M17" s="301"/>
    </row>
    <row r="18" spans="1:13" ht="30" customHeight="1" thickBot="1" x14ac:dyDescent="0.25">
      <c r="A18" s="29" t="s">
        <v>12</v>
      </c>
      <c r="B18" s="425" t="s">
        <v>203</v>
      </c>
      <c r="C18" s="426"/>
      <c r="D18" s="426"/>
      <c r="E18" s="427"/>
      <c r="F18" s="171"/>
      <c r="G18" s="171"/>
      <c r="H18" s="171"/>
      <c r="I18" s="263"/>
      <c r="J18" s="171"/>
      <c r="K18" s="171"/>
      <c r="L18" s="301"/>
      <c r="M18" s="301"/>
    </row>
    <row r="19" spans="1:13" ht="12.75" customHeight="1" thickBot="1" x14ac:dyDescent="0.25">
      <c r="A19" s="358" t="s">
        <v>13</v>
      </c>
      <c r="B19" s="359"/>
      <c r="C19" s="359"/>
      <c r="D19" s="359"/>
      <c r="E19" s="360"/>
      <c r="F19" s="171"/>
      <c r="G19" s="171"/>
      <c r="H19" s="171"/>
      <c r="I19" s="263"/>
      <c r="J19" s="171"/>
      <c r="K19" s="171"/>
      <c r="L19" s="301"/>
      <c r="M19" s="301"/>
    </row>
    <row r="20" spans="1:13" ht="48.75" customHeight="1" thickBot="1" x14ac:dyDescent="0.25">
      <c r="A20" s="15" t="s">
        <v>204</v>
      </c>
      <c r="B20" s="52">
        <f>B15</f>
        <v>130</v>
      </c>
      <c r="C20" s="52">
        <f t="shared" ref="C20:E20" si="0">C15</f>
        <v>160</v>
      </c>
      <c r="D20" s="52">
        <v>175</v>
      </c>
      <c r="E20" s="52">
        <f t="shared" si="0"/>
        <v>185</v>
      </c>
      <c r="F20" s="171"/>
      <c r="G20" s="171"/>
      <c r="H20" s="171"/>
      <c r="I20" s="263"/>
      <c r="J20" s="171"/>
      <c r="K20" s="171"/>
      <c r="L20" s="301"/>
      <c r="M20" s="301"/>
    </row>
    <row r="21" spans="1:13" ht="41.25" customHeight="1" thickBot="1" x14ac:dyDescent="0.25">
      <c r="A21" s="15" t="s">
        <v>205</v>
      </c>
      <c r="B21" s="23">
        <v>110000</v>
      </c>
      <c r="C21" s="23">
        <v>250000</v>
      </c>
      <c r="D21" s="23">
        <v>500000</v>
      </c>
      <c r="E21" s="23">
        <v>850000</v>
      </c>
      <c r="F21" s="171"/>
      <c r="G21" s="171"/>
      <c r="H21" s="171"/>
      <c r="I21" s="263"/>
      <c r="J21" s="171"/>
      <c r="K21" s="171"/>
      <c r="L21" s="301"/>
      <c r="M21" s="301"/>
    </row>
    <row r="22" spans="1:13" ht="33.75" customHeight="1" thickBot="1" x14ac:dyDescent="0.25">
      <c r="A22" s="15" t="s">
        <v>145</v>
      </c>
      <c r="B22" s="22">
        <v>100000</v>
      </c>
      <c r="C22" s="22">
        <v>105000</v>
      </c>
      <c r="D22" s="22">
        <v>110000</v>
      </c>
      <c r="E22" s="22">
        <v>130000</v>
      </c>
      <c r="F22" s="171"/>
      <c r="G22" s="171"/>
      <c r="H22" s="171"/>
      <c r="I22" s="263"/>
      <c r="J22" s="171"/>
      <c r="K22" s="171"/>
      <c r="L22" s="301"/>
      <c r="M22" s="301"/>
    </row>
    <row r="23" spans="1:13" ht="12.75" customHeight="1" thickBot="1" x14ac:dyDescent="0.25">
      <c r="A23" s="351" t="s">
        <v>29</v>
      </c>
      <c r="B23" s="352"/>
      <c r="C23" s="352"/>
      <c r="D23" s="352"/>
      <c r="E23" s="353"/>
      <c r="F23" s="171"/>
      <c r="G23" s="171"/>
      <c r="H23" s="171"/>
      <c r="I23" s="263"/>
      <c r="J23" s="171"/>
      <c r="K23" s="171"/>
      <c r="L23" s="301"/>
      <c r="M23" s="301"/>
    </row>
    <row r="24" spans="1:13" ht="12.75" customHeight="1" thickBot="1" x14ac:dyDescent="0.25">
      <c r="A24" s="351" t="s">
        <v>41</v>
      </c>
      <c r="B24" s="352"/>
      <c r="C24" s="352"/>
      <c r="D24" s="352"/>
      <c r="E24" s="353"/>
      <c r="F24" s="171"/>
      <c r="G24" s="171"/>
      <c r="H24" s="171"/>
      <c r="I24" s="263"/>
      <c r="J24" s="171"/>
      <c r="K24" s="171"/>
      <c r="L24" s="301"/>
      <c r="M24" s="301"/>
    </row>
    <row r="25" spans="1:13" ht="23.25" customHeight="1" thickBot="1" x14ac:dyDescent="0.25">
      <c r="A25" s="21" t="s">
        <v>163</v>
      </c>
      <c r="B25" s="437" t="s">
        <v>146</v>
      </c>
      <c r="C25" s="438"/>
      <c r="D25" s="438"/>
      <c r="E25" s="439"/>
      <c r="F25" s="171"/>
      <c r="G25" s="171"/>
      <c r="H25" s="171"/>
      <c r="I25" s="263"/>
      <c r="J25" s="171"/>
      <c r="K25" s="171"/>
      <c r="L25" s="301"/>
      <c r="M25" s="301"/>
    </row>
    <row r="26" spans="1:13" ht="61.5" customHeight="1" thickBot="1" x14ac:dyDescent="0.25">
      <c r="A26" s="8" t="s">
        <v>9</v>
      </c>
      <c r="B26" s="380" t="s">
        <v>147</v>
      </c>
      <c r="C26" s="381"/>
      <c r="D26" s="381"/>
      <c r="E26" s="382"/>
      <c r="F26" s="171"/>
      <c r="G26" s="171"/>
      <c r="H26" s="171"/>
      <c r="I26" s="263"/>
      <c r="J26" s="171"/>
      <c r="K26" s="171"/>
      <c r="L26" s="301"/>
      <c r="M26" s="301"/>
    </row>
    <row r="27" spans="1:13" ht="12.75" customHeight="1" thickBot="1" x14ac:dyDescent="0.25">
      <c r="A27" s="8" t="s">
        <v>14</v>
      </c>
      <c r="B27" s="387" t="s">
        <v>148</v>
      </c>
      <c r="C27" s="388"/>
      <c r="D27" s="388"/>
      <c r="E27" s="389"/>
      <c r="F27" s="171"/>
      <c r="G27" s="171"/>
      <c r="H27" s="171"/>
      <c r="I27" s="263"/>
      <c r="J27" s="171"/>
      <c r="K27" s="171"/>
      <c r="L27" s="301"/>
      <c r="M27" s="301"/>
    </row>
    <row r="28" spans="1:13" ht="12" customHeight="1" x14ac:dyDescent="0.2">
      <c r="A28" s="346"/>
      <c r="B28" s="5">
        <v>2020</v>
      </c>
      <c r="C28" s="5">
        <v>2021</v>
      </c>
      <c r="D28" s="5">
        <v>2022</v>
      </c>
      <c r="E28" s="5">
        <v>2023</v>
      </c>
      <c r="F28" s="171"/>
      <c r="G28" s="171"/>
      <c r="H28" s="171"/>
      <c r="I28" s="263"/>
      <c r="J28" s="171"/>
      <c r="K28" s="171"/>
      <c r="L28" s="301"/>
      <c r="M28" s="301"/>
    </row>
    <row r="29" spans="1:13" ht="12.75" thickBot="1" x14ac:dyDescent="0.25">
      <c r="A29" s="347"/>
      <c r="B29" s="9" t="s">
        <v>5</v>
      </c>
      <c r="C29" s="9" t="s">
        <v>6</v>
      </c>
      <c r="D29" s="9" t="s">
        <v>6</v>
      </c>
      <c r="E29" s="9" t="s">
        <v>6</v>
      </c>
      <c r="F29" s="171"/>
      <c r="G29" s="171"/>
      <c r="H29" s="171"/>
      <c r="I29" s="263"/>
      <c r="J29" s="171"/>
      <c r="K29" s="171"/>
      <c r="L29" s="301"/>
      <c r="M29" s="301"/>
    </row>
    <row r="30" spans="1:13" ht="12.75" customHeight="1" thickBot="1" x14ac:dyDescent="0.25">
      <c r="A30" s="8" t="s">
        <v>8</v>
      </c>
      <c r="B30" s="52">
        <v>110</v>
      </c>
      <c r="C30" s="52">
        <v>140</v>
      </c>
      <c r="D30" s="52">
        <v>150</v>
      </c>
      <c r="E30" s="52">
        <v>170</v>
      </c>
      <c r="F30" s="171"/>
      <c r="G30" s="171"/>
      <c r="H30" s="171"/>
      <c r="I30" s="263"/>
      <c r="J30" s="171"/>
      <c r="K30" s="171"/>
      <c r="L30" s="301"/>
      <c r="M30" s="301"/>
    </row>
    <row r="31" spans="1:13" ht="12.75" customHeight="1" thickBot="1" x14ac:dyDescent="0.25">
      <c r="A31" s="8" t="s">
        <v>317</v>
      </c>
      <c r="B31" s="10">
        <v>277748868</v>
      </c>
      <c r="C31" s="10">
        <v>294701000</v>
      </c>
      <c r="D31" s="10">
        <v>294701000</v>
      </c>
      <c r="E31" s="10">
        <v>294701000</v>
      </c>
      <c r="F31" s="171"/>
      <c r="G31" s="171"/>
      <c r="H31" s="171"/>
      <c r="I31" s="263"/>
      <c r="J31" s="171"/>
      <c r="K31" s="171"/>
      <c r="L31" s="301"/>
      <c r="M31" s="301"/>
    </row>
    <row r="32" spans="1:13" ht="12.75" customHeight="1" thickBot="1" x14ac:dyDescent="0.25">
      <c r="A32" s="8" t="s">
        <v>318</v>
      </c>
      <c r="B32" s="10">
        <f>B31/B30</f>
        <v>2524989.709090909</v>
      </c>
      <c r="C32" s="10">
        <f t="shared" ref="C32:E32" si="1">C31/C30</f>
        <v>2105007.1428571427</v>
      </c>
      <c r="D32" s="10">
        <f t="shared" si="1"/>
        <v>1964673.3333333333</v>
      </c>
      <c r="E32" s="10">
        <f t="shared" si="1"/>
        <v>1733535.294117647</v>
      </c>
      <c r="F32" s="171"/>
      <c r="G32" s="171"/>
      <c r="H32" s="171"/>
      <c r="I32" s="263"/>
      <c r="J32" s="171"/>
      <c r="K32" s="171"/>
      <c r="L32" s="301"/>
      <c r="M32" s="301"/>
    </row>
    <row r="33" spans="1:13" ht="12.75" customHeight="1" thickBot="1" x14ac:dyDescent="0.25">
      <c r="A33" s="8" t="s">
        <v>16</v>
      </c>
      <c r="B33" s="298" t="s">
        <v>22</v>
      </c>
      <c r="C33" s="11">
        <f>C30/B30-1</f>
        <v>0.27272727272727271</v>
      </c>
      <c r="D33" s="11">
        <f t="shared" ref="D33:E35" si="2">D30/C30-1</f>
        <v>7.1428571428571397E-2</v>
      </c>
      <c r="E33" s="11">
        <f t="shared" si="2"/>
        <v>0.1333333333333333</v>
      </c>
      <c r="F33" s="171"/>
      <c r="G33" s="171"/>
      <c r="H33" s="171"/>
      <c r="I33" s="263"/>
      <c r="J33" s="171"/>
      <c r="K33" s="171"/>
      <c r="L33" s="301"/>
      <c r="M33" s="301"/>
    </row>
    <row r="34" spans="1:13" ht="12.75" customHeight="1" thickBot="1" x14ac:dyDescent="0.25">
      <c r="A34" s="8" t="s">
        <v>17</v>
      </c>
      <c r="B34" s="298" t="s">
        <v>22</v>
      </c>
      <c r="C34" s="11">
        <f>C31/B31-1</f>
        <v>6.103402732860097E-2</v>
      </c>
      <c r="D34" s="11">
        <f t="shared" si="2"/>
        <v>0</v>
      </c>
      <c r="E34" s="11">
        <f t="shared" si="2"/>
        <v>0</v>
      </c>
      <c r="F34" s="171"/>
      <c r="G34" s="171"/>
      <c r="H34" s="171"/>
      <c r="I34" s="263"/>
      <c r="J34" s="171"/>
      <c r="K34" s="171"/>
      <c r="L34" s="301"/>
      <c r="M34" s="301"/>
    </row>
    <row r="35" spans="1:13" ht="12.75" thickBot="1" x14ac:dyDescent="0.25">
      <c r="A35" s="8" t="s">
        <v>18</v>
      </c>
      <c r="B35" s="298" t="s">
        <v>22</v>
      </c>
      <c r="C35" s="11">
        <f>C32/B32-1</f>
        <v>-0.1663304070989563</v>
      </c>
      <c r="D35" s="11">
        <f t="shared" si="2"/>
        <v>-6.6666666666666652E-2</v>
      </c>
      <c r="E35" s="11">
        <f t="shared" si="2"/>
        <v>-0.11764705882352944</v>
      </c>
      <c r="F35" s="171"/>
      <c r="G35" s="171"/>
      <c r="H35" s="171"/>
      <c r="I35" s="263"/>
      <c r="J35" s="171"/>
      <c r="K35" s="171"/>
      <c r="L35" s="301"/>
      <c r="M35" s="301"/>
    </row>
    <row r="36" spans="1:13" ht="15.75" customHeight="1" thickBot="1" x14ac:dyDescent="0.25">
      <c r="A36" s="348" t="s">
        <v>187</v>
      </c>
      <c r="B36" s="349"/>
      <c r="C36" s="349"/>
      <c r="D36" s="349"/>
      <c r="E36" s="350"/>
      <c r="F36" s="171"/>
      <c r="G36" s="171"/>
      <c r="H36" s="171"/>
      <c r="I36" s="263"/>
      <c r="J36" s="171"/>
      <c r="K36" s="171"/>
      <c r="L36" s="301"/>
      <c r="M36" s="301"/>
    </row>
    <row r="37" spans="1:13" ht="12" customHeight="1" x14ac:dyDescent="0.2">
      <c r="A37" s="346"/>
      <c r="B37" s="5">
        <v>2020</v>
      </c>
      <c r="C37" s="5">
        <v>2021</v>
      </c>
      <c r="D37" s="5">
        <v>2022</v>
      </c>
      <c r="E37" s="5">
        <v>2023</v>
      </c>
      <c r="F37" s="171"/>
      <c r="G37" s="171"/>
      <c r="H37" s="171"/>
      <c r="I37" s="263"/>
      <c r="J37" s="171"/>
      <c r="K37" s="171"/>
      <c r="L37" s="301"/>
      <c r="M37" s="301"/>
    </row>
    <row r="38" spans="1:13" ht="12.75" thickBot="1" x14ac:dyDescent="0.25">
      <c r="A38" s="347"/>
      <c r="B38" s="9" t="s">
        <v>5</v>
      </c>
      <c r="C38" s="9" t="s">
        <v>6</v>
      </c>
      <c r="D38" s="9" t="s">
        <v>6</v>
      </c>
      <c r="E38" s="9" t="s">
        <v>6</v>
      </c>
      <c r="F38" s="171"/>
      <c r="G38" s="171"/>
      <c r="H38" s="171"/>
      <c r="I38" s="263"/>
      <c r="J38" s="171"/>
      <c r="K38" s="171"/>
      <c r="L38" s="301"/>
      <c r="M38" s="301"/>
    </row>
    <row r="39" spans="1:13" ht="12.75" customHeight="1" thickBot="1" x14ac:dyDescent="0.25">
      <c r="A39" s="30" t="s">
        <v>0</v>
      </c>
      <c r="B39" s="31">
        <f>B40+B41</f>
        <v>157622000</v>
      </c>
      <c r="C39" s="31">
        <f t="shared" ref="C39:E39" si="3">C40+C41</f>
        <v>167326000</v>
      </c>
      <c r="D39" s="31">
        <f t="shared" si="3"/>
        <v>167326000</v>
      </c>
      <c r="E39" s="31">
        <f t="shared" si="3"/>
        <v>167326000</v>
      </c>
      <c r="F39" s="171"/>
      <c r="G39" s="171"/>
      <c r="H39" s="171"/>
      <c r="I39" s="263"/>
      <c r="J39" s="171"/>
      <c r="K39" s="171"/>
      <c r="L39" s="301"/>
      <c r="M39" s="301"/>
    </row>
    <row r="40" spans="1:13" ht="12.75" customHeight="1" thickBot="1" x14ac:dyDescent="0.25">
      <c r="A40" s="33" t="s">
        <v>50</v>
      </c>
      <c r="B40" s="31">
        <v>157622000</v>
      </c>
      <c r="C40" s="31">
        <v>167326000</v>
      </c>
      <c r="D40" s="31">
        <v>167326000</v>
      </c>
      <c r="E40" s="31">
        <v>167326000</v>
      </c>
      <c r="F40" s="171"/>
      <c r="G40" s="171"/>
      <c r="H40" s="171"/>
      <c r="I40" s="263"/>
      <c r="J40" s="171"/>
      <c r="K40" s="171"/>
      <c r="L40" s="301"/>
      <c r="M40" s="301"/>
    </row>
    <row r="41" spans="1:13" ht="12.75" customHeight="1" thickBot="1" x14ac:dyDescent="0.25">
      <c r="A41" s="33" t="s">
        <v>51</v>
      </c>
      <c r="B41" s="31"/>
      <c r="C41" s="31"/>
      <c r="D41" s="31"/>
      <c r="E41" s="32"/>
      <c r="F41" s="171"/>
      <c r="G41" s="171"/>
      <c r="H41" s="171"/>
      <c r="I41" s="263"/>
      <c r="J41" s="171"/>
      <c r="K41" s="171"/>
      <c r="L41" s="301"/>
      <c r="M41" s="301"/>
    </row>
    <row r="42" spans="1:13" ht="12.75" thickBot="1" x14ac:dyDescent="0.25">
      <c r="A42" s="30" t="s">
        <v>28</v>
      </c>
      <c r="B42" s="31">
        <f>B43+B44</f>
        <v>27805000</v>
      </c>
      <c r="C42" s="31">
        <f t="shared" ref="C42:E42" si="4">C43+C44</f>
        <v>27935000</v>
      </c>
      <c r="D42" s="31">
        <f t="shared" si="4"/>
        <v>27935000</v>
      </c>
      <c r="E42" s="32">
        <f t="shared" si="4"/>
        <v>27935000</v>
      </c>
      <c r="F42" s="171"/>
      <c r="G42" s="171"/>
      <c r="H42" s="171"/>
      <c r="I42" s="263"/>
      <c r="J42" s="171"/>
      <c r="K42" s="171"/>
      <c r="L42" s="301"/>
      <c r="M42" s="301"/>
    </row>
    <row r="43" spans="1:13" ht="12.75" customHeight="1" thickBot="1" x14ac:dyDescent="0.25">
      <c r="A43" s="33" t="s">
        <v>50</v>
      </c>
      <c r="B43" s="31">
        <v>27805000</v>
      </c>
      <c r="C43" s="31">
        <v>27935000</v>
      </c>
      <c r="D43" s="31">
        <v>27935000</v>
      </c>
      <c r="E43" s="31">
        <v>27935000</v>
      </c>
      <c r="F43" s="171"/>
      <c r="G43" s="171"/>
      <c r="H43" s="171"/>
      <c r="I43" s="263"/>
      <c r="J43" s="171"/>
      <c r="K43" s="171"/>
      <c r="L43" s="301"/>
      <c r="M43" s="301"/>
    </row>
    <row r="44" spans="1:13" ht="12.75" customHeight="1" thickBot="1" x14ac:dyDescent="0.25">
      <c r="A44" s="33" t="s">
        <v>51</v>
      </c>
      <c r="B44" s="31"/>
      <c r="C44" s="31"/>
      <c r="D44" s="31"/>
      <c r="E44" s="32"/>
      <c r="F44" s="171"/>
      <c r="G44" s="171"/>
      <c r="H44" s="171"/>
      <c r="I44" s="263"/>
      <c r="J44" s="171"/>
      <c r="K44" s="171"/>
      <c r="L44" s="301"/>
      <c r="M44" s="301"/>
    </row>
    <row r="45" spans="1:13" ht="12.75" customHeight="1" thickBot="1" x14ac:dyDescent="0.25">
      <c r="A45" s="30" t="s">
        <v>1</v>
      </c>
      <c r="B45" s="31">
        <f>B46+B47</f>
        <v>91096132</v>
      </c>
      <c r="C45" s="31">
        <f t="shared" ref="C45:E45" si="5">C46+C47</f>
        <v>99200000</v>
      </c>
      <c r="D45" s="31">
        <f t="shared" si="5"/>
        <v>99200000</v>
      </c>
      <c r="E45" s="32">
        <f t="shared" si="5"/>
        <v>99200000</v>
      </c>
      <c r="F45" s="171"/>
      <c r="G45" s="171"/>
      <c r="H45" s="171"/>
      <c r="I45" s="263"/>
      <c r="J45" s="171"/>
      <c r="K45" s="171"/>
      <c r="L45" s="301"/>
      <c r="M45" s="301"/>
    </row>
    <row r="46" spans="1:13" ht="15.75" customHeight="1" thickBot="1" x14ac:dyDescent="0.25">
      <c r="A46" s="33" t="s">
        <v>50</v>
      </c>
      <c r="B46" s="31">
        <v>66396132</v>
      </c>
      <c r="C46" s="31">
        <v>66000000</v>
      </c>
      <c r="D46" s="31">
        <v>66000000</v>
      </c>
      <c r="E46" s="31">
        <v>66000000</v>
      </c>
      <c r="F46" s="171"/>
      <c r="G46" s="171"/>
      <c r="H46" s="171"/>
      <c r="I46" s="263"/>
      <c r="J46" s="171"/>
      <c r="K46" s="171"/>
      <c r="L46" s="301"/>
      <c r="M46" s="301"/>
    </row>
    <row r="47" spans="1:13" ht="12.75" customHeight="1" thickBot="1" x14ac:dyDescent="0.25">
      <c r="A47" s="33" t="s">
        <v>51</v>
      </c>
      <c r="B47" s="31">
        <v>24700000</v>
      </c>
      <c r="C47" s="31">
        <v>33200000</v>
      </c>
      <c r="D47" s="31">
        <v>33200000</v>
      </c>
      <c r="E47" s="31">
        <v>33200000</v>
      </c>
      <c r="F47" s="171"/>
      <c r="G47" s="171"/>
      <c r="H47" s="171"/>
      <c r="I47" s="263"/>
      <c r="J47" s="171"/>
      <c r="K47" s="171"/>
      <c r="L47" s="301"/>
      <c r="M47" s="301"/>
    </row>
    <row r="48" spans="1:13" ht="12.75" customHeight="1" thickBot="1" x14ac:dyDescent="0.25">
      <c r="A48" s="1" t="s">
        <v>2</v>
      </c>
      <c r="B48" s="32">
        <f>B49+B50</f>
        <v>0</v>
      </c>
      <c r="C48" s="32">
        <f t="shared" ref="C48:E48" si="6">C49+C50</f>
        <v>0</v>
      </c>
      <c r="D48" s="32">
        <f t="shared" si="6"/>
        <v>0</v>
      </c>
      <c r="E48" s="32">
        <f t="shared" si="6"/>
        <v>0</v>
      </c>
      <c r="F48" s="171"/>
      <c r="G48" s="171"/>
      <c r="H48" s="171"/>
      <c r="I48" s="263"/>
      <c r="J48" s="171"/>
      <c r="K48" s="171"/>
      <c r="L48" s="301"/>
      <c r="M48" s="301"/>
    </row>
    <row r="49" spans="1:13" ht="12.75" customHeight="1" thickBot="1" x14ac:dyDescent="0.25">
      <c r="A49" s="2" t="s">
        <v>50</v>
      </c>
      <c r="B49" s="31"/>
      <c r="C49" s="31"/>
      <c r="D49" s="31"/>
      <c r="E49" s="31"/>
      <c r="F49" s="171"/>
      <c r="G49" s="171"/>
      <c r="H49" s="171"/>
      <c r="I49" s="263"/>
      <c r="J49" s="171"/>
      <c r="K49" s="171"/>
      <c r="L49" s="301"/>
      <c r="M49" s="301"/>
    </row>
    <row r="50" spans="1:13" ht="12.75" customHeight="1" thickBot="1" x14ac:dyDescent="0.25">
      <c r="A50" s="2" t="s">
        <v>51</v>
      </c>
      <c r="B50" s="34"/>
      <c r="C50" s="31"/>
      <c r="D50" s="31"/>
      <c r="E50" s="31"/>
      <c r="F50" s="171"/>
      <c r="G50" s="171"/>
      <c r="H50" s="171"/>
      <c r="I50" s="263"/>
      <c r="J50" s="171"/>
      <c r="K50" s="171"/>
      <c r="L50" s="301"/>
      <c r="M50" s="301"/>
    </row>
    <row r="51" spans="1:13" ht="12.75" customHeight="1" thickBot="1" x14ac:dyDescent="0.25">
      <c r="A51" s="1" t="s">
        <v>24</v>
      </c>
      <c r="B51" s="34">
        <f>B52+B53</f>
        <v>0</v>
      </c>
      <c r="C51" s="34">
        <f t="shared" ref="C51:E51" si="7">C52+C53</f>
        <v>0</v>
      </c>
      <c r="D51" s="35">
        <f t="shared" si="7"/>
        <v>0</v>
      </c>
      <c r="E51" s="35">
        <f t="shared" si="7"/>
        <v>0</v>
      </c>
      <c r="F51" s="171"/>
      <c r="G51" s="171"/>
      <c r="H51" s="171"/>
      <c r="I51" s="263"/>
      <c r="J51" s="171"/>
      <c r="K51" s="171"/>
      <c r="L51" s="301"/>
      <c r="M51" s="301"/>
    </row>
    <row r="52" spans="1:13" ht="12.75" customHeight="1" thickBot="1" x14ac:dyDescent="0.25">
      <c r="A52" s="2" t="s">
        <v>50</v>
      </c>
      <c r="B52" s="34"/>
      <c r="C52" s="31"/>
      <c r="D52" s="36">
        <v>0</v>
      </c>
      <c r="E52" s="36">
        <v>0</v>
      </c>
      <c r="F52" s="171"/>
      <c r="G52" s="171"/>
      <c r="H52" s="171"/>
      <c r="I52" s="263"/>
      <c r="J52" s="171"/>
      <c r="K52" s="171"/>
      <c r="L52" s="301"/>
      <c r="M52" s="301"/>
    </row>
    <row r="53" spans="1:13" ht="12.75" customHeight="1" thickBot="1" x14ac:dyDescent="0.25">
      <c r="A53" s="2" t="s">
        <v>51</v>
      </c>
      <c r="B53" s="34"/>
      <c r="C53" s="31"/>
      <c r="D53" s="31"/>
      <c r="E53" s="31"/>
      <c r="F53" s="171"/>
      <c r="G53" s="171"/>
      <c r="H53" s="171"/>
      <c r="I53" s="263"/>
      <c r="J53" s="171"/>
      <c r="K53" s="171"/>
      <c r="L53" s="301"/>
      <c r="M53" s="301"/>
    </row>
    <row r="54" spans="1:13" ht="12.75" customHeight="1" thickBot="1" x14ac:dyDescent="0.25">
      <c r="A54" s="30" t="s">
        <v>25</v>
      </c>
      <c r="B54" s="34">
        <f>B55+B56</f>
        <v>222000</v>
      </c>
      <c r="C54" s="34">
        <f t="shared" ref="C54:E54" si="8">C55+C56</f>
        <v>240000</v>
      </c>
      <c r="D54" s="34">
        <f t="shared" si="8"/>
        <v>240000</v>
      </c>
      <c r="E54" s="34">
        <f t="shared" si="8"/>
        <v>240000</v>
      </c>
      <c r="F54" s="171"/>
      <c r="G54" s="171"/>
      <c r="H54" s="171"/>
      <c r="I54" s="263"/>
      <c r="J54" s="171"/>
      <c r="K54" s="171"/>
      <c r="L54" s="301"/>
      <c r="M54" s="301"/>
    </row>
    <row r="55" spans="1:13" ht="12.75" customHeight="1" thickBot="1" x14ac:dyDescent="0.25">
      <c r="A55" s="33" t="s">
        <v>50</v>
      </c>
      <c r="B55" s="37">
        <v>222000</v>
      </c>
      <c r="C55" s="37">
        <v>240000</v>
      </c>
      <c r="D55" s="31">
        <v>240000</v>
      </c>
      <c r="E55" s="31">
        <v>240000</v>
      </c>
      <c r="F55" s="171"/>
      <c r="G55" s="171"/>
      <c r="H55" s="171"/>
      <c r="I55" s="263"/>
      <c r="J55" s="171"/>
      <c r="K55" s="171"/>
      <c r="L55" s="301"/>
      <c r="M55" s="301"/>
    </row>
    <row r="56" spans="1:13" ht="12.75" customHeight="1" thickBot="1" x14ac:dyDescent="0.25">
      <c r="A56" s="33" t="s">
        <v>51</v>
      </c>
      <c r="B56" s="34"/>
      <c r="C56" s="31"/>
      <c r="D56" s="31"/>
      <c r="E56" s="31"/>
      <c r="F56" s="171"/>
      <c r="G56" s="171"/>
      <c r="H56" s="171"/>
      <c r="I56" s="263"/>
      <c r="J56" s="171"/>
      <c r="K56" s="171"/>
      <c r="L56" s="301"/>
      <c r="M56" s="301"/>
    </row>
    <row r="57" spans="1:13" ht="12.75" thickBot="1" x14ac:dyDescent="0.25">
      <c r="A57" s="30" t="s">
        <v>3</v>
      </c>
      <c r="B57" s="34">
        <f>B58+B59</f>
        <v>1003736</v>
      </c>
      <c r="C57" s="34">
        <f t="shared" ref="C57:E57" si="9">C58+C59</f>
        <v>0</v>
      </c>
      <c r="D57" s="34">
        <f t="shared" si="9"/>
        <v>0</v>
      </c>
      <c r="E57" s="34">
        <f t="shared" si="9"/>
        <v>0</v>
      </c>
      <c r="F57" s="171"/>
      <c r="G57" s="171"/>
      <c r="H57" s="171"/>
      <c r="I57" s="263"/>
      <c r="J57" s="171"/>
      <c r="K57" s="171"/>
      <c r="L57" s="301"/>
      <c r="M57" s="301"/>
    </row>
    <row r="58" spans="1:13" ht="12.75" customHeight="1" thickBot="1" x14ac:dyDescent="0.25">
      <c r="A58" s="2" t="s">
        <v>50</v>
      </c>
      <c r="B58" s="38">
        <v>1003736</v>
      </c>
      <c r="C58" s="32">
        <v>0</v>
      </c>
      <c r="D58" s="32">
        <v>0</v>
      </c>
      <c r="E58" s="32">
        <v>0</v>
      </c>
      <c r="F58" s="171"/>
      <c r="G58" s="171"/>
      <c r="H58" s="171"/>
      <c r="I58" s="263"/>
      <c r="J58" s="171"/>
      <c r="K58" s="171"/>
      <c r="L58" s="301"/>
      <c r="M58" s="301"/>
    </row>
    <row r="59" spans="1:13" ht="12.75" customHeight="1" thickBot="1" x14ac:dyDescent="0.25">
      <c r="A59" s="2" t="s">
        <v>51</v>
      </c>
      <c r="B59" s="38"/>
      <c r="C59" s="32"/>
      <c r="D59" s="32"/>
      <c r="E59" s="32"/>
      <c r="F59" s="171"/>
      <c r="G59" s="171"/>
      <c r="H59" s="171"/>
      <c r="I59" s="263"/>
      <c r="J59" s="171"/>
      <c r="K59" s="171"/>
      <c r="L59" s="301"/>
      <c r="M59" s="301"/>
    </row>
    <row r="60" spans="1:13" ht="12.75" customHeight="1" thickBot="1" x14ac:dyDescent="0.25">
      <c r="A60" s="39" t="s">
        <v>30</v>
      </c>
      <c r="B60" s="32">
        <f t="shared" ref="B60:E60" si="10">B57+B54+B51+B48+B45+B42+B39</f>
        <v>277748868</v>
      </c>
      <c r="C60" s="32">
        <f t="shared" si="10"/>
        <v>294701000</v>
      </c>
      <c r="D60" s="32">
        <f t="shared" si="10"/>
        <v>294701000</v>
      </c>
      <c r="E60" s="32">
        <f t="shared" si="10"/>
        <v>294701000</v>
      </c>
      <c r="F60" s="171"/>
      <c r="G60" s="171"/>
      <c r="H60" s="171"/>
      <c r="I60" s="263"/>
      <c r="J60" s="171"/>
      <c r="K60" s="171"/>
      <c r="L60" s="301"/>
      <c r="M60" s="301"/>
    </row>
    <row r="61" spans="1:13" ht="12.75" customHeight="1" thickBot="1" x14ac:dyDescent="0.25">
      <c r="A61" s="40" t="s">
        <v>31</v>
      </c>
      <c r="B61" s="41">
        <f>IF(B60-B31=0,0,"Error")</f>
        <v>0</v>
      </c>
      <c r="C61" s="41">
        <f>IF(C60-C31=0,0,"Error")</f>
        <v>0</v>
      </c>
      <c r="D61" s="41">
        <f>IF(D60-D31=0,0,"Error")</f>
        <v>0</v>
      </c>
      <c r="E61" s="41">
        <f>IF(E60-E31=0,0,"Error")</f>
        <v>0</v>
      </c>
      <c r="F61" s="171"/>
      <c r="G61" s="171"/>
      <c r="H61" s="171"/>
      <c r="I61" s="263"/>
      <c r="J61" s="171"/>
      <c r="K61" s="171"/>
      <c r="L61" s="301"/>
      <c r="M61" s="301"/>
    </row>
    <row r="62" spans="1:13" ht="33" customHeight="1" thickBot="1" x14ac:dyDescent="0.25">
      <c r="A62" s="21" t="s">
        <v>219</v>
      </c>
      <c r="B62" s="437" t="s">
        <v>240</v>
      </c>
      <c r="C62" s="438"/>
      <c r="D62" s="438"/>
      <c r="E62" s="439"/>
      <c r="F62" s="171"/>
      <c r="G62" s="171"/>
      <c r="H62" s="171"/>
      <c r="I62" s="263"/>
      <c r="J62" s="171"/>
      <c r="K62" s="171"/>
      <c r="L62" s="301"/>
      <c r="M62" s="301"/>
    </row>
    <row r="63" spans="1:13" ht="36.75" customHeight="1" thickBot="1" x14ac:dyDescent="0.25">
      <c r="A63" s="8" t="s">
        <v>9</v>
      </c>
      <c r="B63" s="434" t="s">
        <v>185</v>
      </c>
      <c r="C63" s="435"/>
      <c r="D63" s="435"/>
      <c r="E63" s="436"/>
      <c r="F63" s="171"/>
      <c r="G63" s="171"/>
      <c r="H63" s="171"/>
      <c r="I63" s="263"/>
      <c r="J63" s="171"/>
      <c r="K63" s="171"/>
      <c r="L63" s="301"/>
      <c r="M63" s="301"/>
    </row>
    <row r="64" spans="1:13" ht="18" customHeight="1" thickBot="1" x14ac:dyDescent="0.25">
      <c r="A64" s="8" t="s">
        <v>14</v>
      </c>
      <c r="B64" s="387" t="s">
        <v>179</v>
      </c>
      <c r="C64" s="388"/>
      <c r="D64" s="388"/>
      <c r="E64" s="389"/>
      <c r="F64" s="171"/>
      <c r="G64" s="171"/>
      <c r="H64" s="171"/>
      <c r="I64" s="263"/>
      <c r="J64" s="171"/>
      <c r="K64" s="171"/>
      <c r="L64" s="301"/>
      <c r="M64" s="301"/>
    </row>
    <row r="65" spans="1:13" ht="12" customHeight="1" x14ac:dyDescent="0.2">
      <c r="A65" s="346"/>
      <c r="B65" s="5">
        <v>2020</v>
      </c>
      <c r="C65" s="5">
        <v>2021</v>
      </c>
      <c r="D65" s="5">
        <v>2022</v>
      </c>
      <c r="E65" s="5">
        <v>2023</v>
      </c>
      <c r="F65" s="171"/>
      <c r="G65" s="171"/>
      <c r="H65" s="171"/>
      <c r="I65" s="263"/>
      <c r="J65" s="171"/>
      <c r="K65" s="171"/>
      <c r="L65" s="301"/>
      <c r="M65" s="301"/>
    </row>
    <row r="66" spans="1:13" ht="12.75" thickBot="1" x14ac:dyDescent="0.25">
      <c r="A66" s="347"/>
      <c r="B66" s="9" t="s">
        <v>5</v>
      </c>
      <c r="C66" s="9" t="s">
        <v>6</v>
      </c>
      <c r="D66" s="9" t="s">
        <v>6</v>
      </c>
      <c r="E66" s="9" t="s">
        <v>6</v>
      </c>
      <c r="F66" s="171"/>
      <c r="G66" s="171"/>
      <c r="H66" s="171"/>
      <c r="I66" s="263"/>
      <c r="J66" s="171"/>
      <c r="K66" s="171"/>
      <c r="L66" s="301"/>
      <c r="M66" s="301"/>
    </row>
    <row r="67" spans="1:13" ht="12.75" customHeight="1" thickBot="1" x14ac:dyDescent="0.25">
      <c r="A67" s="8" t="s">
        <v>8</v>
      </c>
      <c r="B67" s="52">
        <v>1</v>
      </c>
      <c r="C67" s="52"/>
      <c r="D67" s="10"/>
      <c r="E67" s="10"/>
      <c r="F67" s="171"/>
      <c r="G67" s="171"/>
      <c r="H67" s="171"/>
      <c r="I67" s="263"/>
      <c r="J67" s="171"/>
      <c r="K67" s="171"/>
      <c r="L67" s="301"/>
      <c r="M67" s="301"/>
    </row>
    <row r="68" spans="1:13" ht="12.75" customHeight="1" thickBot="1" x14ac:dyDescent="0.25">
      <c r="A68" s="8" t="s">
        <v>317</v>
      </c>
      <c r="B68" s="10">
        <v>2000000</v>
      </c>
      <c r="C68" s="10"/>
      <c r="D68" s="10"/>
      <c r="E68" s="10"/>
      <c r="F68" s="171"/>
      <c r="G68" s="171"/>
      <c r="H68" s="171"/>
      <c r="I68" s="263"/>
      <c r="J68" s="171"/>
      <c r="K68" s="171"/>
      <c r="L68" s="301"/>
      <c r="M68" s="301"/>
    </row>
    <row r="69" spans="1:13" ht="12.75" customHeight="1" thickBot="1" x14ac:dyDescent="0.25">
      <c r="A69" s="8" t="s">
        <v>319</v>
      </c>
      <c r="B69" s="10">
        <f>B68/B67</f>
        <v>2000000</v>
      </c>
      <c r="C69" s="10" t="e">
        <f t="shared" ref="C69:E69" si="11">C68/C67</f>
        <v>#DIV/0!</v>
      </c>
      <c r="D69" s="10" t="e">
        <f t="shared" si="11"/>
        <v>#DIV/0!</v>
      </c>
      <c r="E69" s="10" t="e">
        <f t="shared" si="11"/>
        <v>#DIV/0!</v>
      </c>
      <c r="F69" s="171"/>
      <c r="G69" s="171"/>
      <c r="H69" s="171"/>
      <c r="I69" s="263"/>
      <c r="J69" s="171"/>
      <c r="K69" s="171"/>
      <c r="L69" s="301"/>
      <c r="M69" s="301"/>
    </row>
    <row r="70" spans="1:13" ht="12.75" customHeight="1" thickBot="1" x14ac:dyDescent="0.25">
      <c r="A70" s="8" t="s">
        <v>16</v>
      </c>
      <c r="B70" s="298" t="s">
        <v>22</v>
      </c>
      <c r="C70" s="11">
        <f>C67/B67-1</f>
        <v>-1</v>
      </c>
      <c r="D70" s="11" t="e">
        <f t="shared" ref="D70:E72" si="12">D67/C67-1</f>
        <v>#DIV/0!</v>
      </c>
      <c r="E70" s="11" t="e">
        <f t="shared" si="12"/>
        <v>#DIV/0!</v>
      </c>
      <c r="F70" s="171"/>
      <c r="G70" s="171"/>
      <c r="H70" s="171"/>
      <c r="I70" s="263"/>
      <c r="J70" s="171"/>
      <c r="K70" s="171"/>
      <c r="L70" s="301"/>
      <c r="M70" s="301"/>
    </row>
    <row r="71" spans="1:13" ht="12.75" customHeight="1" thickBot="1" x14ac:dyDescent="0.25">
      <c r="A71" s="8" t="s">
        <v>17</v>
      </c>
      <c r="B71" s="298" t="s">
        <v>22</v>
      </c>
      <c r="C71" s="11">
        <f>C68/B68-1</f>
        <v>-1</v>
      </c>
      <c r="D71" s="11" t="e">
        <f t="shared" si="12"/>
        <v>#DIV/0!</v>
      </c>
      <c r="E71" s="11" t="e">
        <f t="shared" si="12"/>
        <v>#DIV/0!</v>
      </c>
      <c r="F71" s="171"/>
      <c r="G71" s="171"/>
      <c r="H71" s="171"/>
      <c r="I71" s="263"/>
      <c r="J71" s="171"/>
      <c r="K71" s="171"/>
      <c r="L71" s="301"/>
      <c r="M71" s="301"/>
    </row>
    <row r="72" spans="1:13" ht="12.75" thickBot="1" x14ac:dyDescent="0.25">
      <c r="A72" s="8" t="s">
        <v>18</v>
      </c>
      <c r="B72" s="298" t="s">
        <v>22</v>
      </c>
      <c r="C72" s="11" t="e">
        <f>C69/B69-1</f>
        <v>#DIV/0!</v>
      </c>
      <c r="D72" s="11" t="e">
        <f t="shared" si="12"/>
        <v>#DIV/0!</v>
      </c>
      <c r="E72" s="11" t="e">
        <f t="shared" si="12"/>
        <v>#DIV/0!</v>
      </c>
      <c r="F72" s="171"/>
      <c r="G72" s="171"/>
      <c r="H72" s="171"/>
      <c r="I72" s="263"/>
      <c r="J72" s="171"/>
      <c r="K72" s="171"/>
      <c r="L72" s="301"/>
      <c r="M72" s="301"/>
    </row>
    <row r="73" spans="1:13" ht="12.75" customHeight="1" thickBot="1" x14ac:dyDescent="0.25">
      <c r="A73" s="348" t="s">
        <v>187</v>
      </c>
      <c r="B73" s="349"/>
      <c r="C73" s="349"/>
      <c r="D73" s="349"/>
      <c r="E73" s="350"/>
      <c r="F73" s="171"/>
      <c r="G73" s="171"/>
      <c r="H73" s="171"/>
      <c r="I73" s="263"/>
      <c r="J73" s="171"/>
      <c r="K73" s="171"/>
      <c r="L73" s="301"/>
      <c r="M73" s="301"/>
    </row>
    <row r="74" spans="1:13" ht="12" customHeight="1" x14ac:dyDescent="0.2">
      <c r="A74" s="346"/>
      <c r="B74" s="5">
        <v>2020</v>
      </c>
      <c r="C74" s="5">
        <v>2021</v>
      </c>
      <c r="D74" s="5">
        <v>2022</v>
      </c>
      <c r="E74" s="5">
        <v>2023</v>
      </c>
      <c r="F74" s="171"/>
      <c r="G74" s="171"/>
      <c r="H74" s="171"/>
      <c r="I74" s="263"/>
      <c r="J74" s="171"/>
      <c r="K74" s="171"/>
      <c r="L74" s="301"/>
      <c r="M74" s="301"/>
    </row>
    <row r="75" spans="1:13" ht="12.75" thickBot="1" x14ac:dyDescent="0.25">
      <c r="A75" s="347"/>
      <c r="B75" s="9" t="s">
        <v>5</v>
      </c>
      <c r="C75" s="9" t="s">
        <v>6</v>
      </c>
      <c r="D75" s="9" t="s">
        <v>6</v>
      </c>
      <c r="E75" s="9" t="s">
        <v>6</v>
      </c>
      <c r="F75" s="171"/>
      <c r="G75" s="171"/>
      <c r="H75" s="171"/>
      <c r="I75" s="263"/>
      <c r="J75" s="171"/>
      <c r="K75" s="171"/>
      <c r="L75" s="301"/>
      <c r="M75" s="301"/>
    </row>
    <row r="76" spans="1:13" ht="12.75" customHeight="1" thickBot="1" x14ac:dyDescent="0.25">
      <c r="A76" s="30" t="s">
        <v>0</v>
      </c>
      <c r="B76" s="31">
        <f>B77+B78</f>
        <v>0</v>
      </c>
      <c r="C76" s="31">
        <f t="shared" ref="C76:E76" si="13">C77+C78</f>
        <v>0</v>
      </c>
      <c r="D76" s="31">
        <f t="shared" si="13"/>
        <v>0</v>
      </c>
      <c r="E76" s="32">
        <f t="shared" si="13"/>
        <v>0</v>
      </c>
      <c r="F76" s="171"/>
      <c r="G76" s="171"/>
      <c r="H76" s="171"/>
      <c r="I76" s="263"/>
      <c r="J76" s="171"/>
      <c r="K76" s="171"/>
      <c r="L76" s="301"/>
      <c r="M76" s="301"/>
    </row>
    <row r="77" spans="1:13" ht="12.75" customHeight="1" thickBot="1" x14ac:dyDescent="0.25">
      <c r="A77" s="33" t="s">
        <v>50</v>
      </c>
      <c r="B77" s="31"/>
      <c r="C77" s="31"/>
      <c r="D77" s="31"/>
      <c r="E77" s="32"/>
      <c r="F77" s="171"/>
      <c r="G77" s="171"/>
      <c r="H77" s="171"/>
      <c r="I77" s="263"/>
      <c r="J77" s="171"/>
      <c r="K77" s="171"/>
      <c r="L77" s="301"/>
      <c r="M77" s="301"/>
    </row>
    <row r="78" spans="1:13" ht="12.75" customHeight="1" thickBot="1" x14ac:dyDescent="0.25">
      <c r="A78" s="33" t="s">
        <v>51</v>
      </c>
      <c r="B78" s="31"/>
      <c r="C78" s="31"/>
      <c r="D78" s="31"/>
      <c r="E78" s="32"/>
      <c r="F78" s="171"/>
      <c r="G78" s="171"/>
      <c r="H78" s="171"/>
      <c r="I78" s="263"/>
      <c r="J78" s="171"/>
      <c r="K78" s="171"/>
      <c r="L78" s="301"/>
      <c r="M78" s="301"/>
    </row>
    <row r="79" spans="1:13" ht="12.75" thickBot="1" x14ac:dyDescent="0.25">
      <c r="A79" s="30" t="s">
        <v>28</v>
      </c>
      <c r="B79" s="31">
        <f>B80+B81</f>
        <v>0</v>
      </c>
      <c r="C79" s="31">
        <f t="shared" ref="C79:E79" si="14">C80+C81</f>
        <v>0</v>
      </c>
      <c r="D79" s="31">
        <f t="shared" si="14"/>
        <v>0</v>
      </c>
      <c r="E79" s="32">
        <f t="shared" si="14"/>
        <v>0</v>
      </c>
      <c r="F79" s="171"/>
      <c r="G79" s="171"/>
      <c r="H79" s="171"/>
      <c r="I79" s="263"/>
      <c r="J79" s="171"/>
      <c r="K79" s="171"/>
      <c r="L79" s="301"/>
      <c r="M79" s="301"/>
    </row>
    <row r="80" spans="1:13" ht="12.75" customHeight="1" thickBot="1" x14ac:dyDescent="0.25">
      <c r="A80" s="33" t="s">
        <v>50</v>
      </c>
      <c r="B80" s="31"/>
      <c r="C80" s="31"/>
      <c r="D80" s="31"/>
      <c r="E80" s="32"/>
      <c r="F80" s="171"/>
      <c r="G80" s="171"/>
      <c r="H80" s="171"/>
      <c r="I80" s="263"/>
      <c r="J80" s="171"/>
      <c r="K80" s="171"/>
      <c r="L80" s="301"/>
      <c r="M80" s="301"/>
    </row>
    <row r="81" spans="1:13" ht="12.75" customHeight="1" thickBot="1" x14ac:dyDescent="0.25">
      <c r="A81" s="33" t="s">
        <v>51</v>
      </c>
      <c r="B81" s="31"/>
      <c r="C81" s="31"/>
      <c r="D81" s="31"/>
      <c r="E81" s="32"/>
      <c r="F81" s="171"/>
      <c r="G81" s="171"/>
      <c r="H81" s="171"/>
      <c r="I81" s="263"/>
      <c r="J81" s="171"/>
      <c r="K81" s="171"/>
      <c r="L81" s="301"/>
      <c r="M81" s="301"/>
    </row>
    <row r="82" spans="1:13" ht="12.75" customHeight="1" thickBot="1" x14ac:dyDescent="0.25">
      <c r="A82" s="30" t="s">
        <v>1</v>
      </c>
      <c r="B82" s="31">
        <f>B83+B84</f>
        <v>0</v>
      </c>
      <c r="C82" s="31">
        <f t="shared" ref="C82:E82" si="15">C83+C84</f>
        <v>0</v>
      </c>
      <c r="D82" s="31">
        <f t="shared" si="15"/>
        <v>0</v>
      </c>
      <c r="E82" s="32">
        <f t="shared" si="15"/>
        <v>0</v>
      </c>
      <c r="F82" s="171"/>
      <c r="G82" s="171"/>
      <c r="H82" s="171"/>
      <c r="I82" s="263"/>
      <c r="J82" s="171"/>
      <c r="K82" s="171"/>
      <c r="L82" s="301"/>
      <c r="M82" s="301"/>
    </row>
    <row r="83" spans="1:13" ht="12.75" customHeight="1" thickBot="1" x14ac:dyDescent="0.25">
      <c r="A83" s="33" t="s">
        <v>50</v>
      </c>
      <c r="B83" s="31"/>
      <c r="C83" s="31"/>
      <c r="D83" s="31"/>
      <c r="E83" s="31"/>
      <c r="F83" s="171"/>
      <c r="G83" s="171"/>
      <c r="H83" s="171"/>
      <c r="I83" s="263"/>
      <c r="J83" s="171"/>
      <c r="K83" s="171"/>
      <c r="L83" s="301"/>
      <c r="M83" s="301"/>
    </row>
    <row r="84" spans="1:13" ht="12.75" customHeight="1" thickBot="1" x14ac:dyDescent="0.25">
      <c r="A84" s="33" t="s">
        <v>51</v>
      </c>
      <c r="B84" s="31"/>
      <c r="C84" s="31"/>
      <c r="D84" s="31"/>
      <c r="E84" s="31"/>
      <c r="F84" s="171"/>
      <c r="G84" s="171"/>
      <c r="H84" s="171"/>
      <c r="I84" s="263"/>
      <c r="J84" s="171"/>
      <c r="K84" s="171"/>
      <c r="L84" s="301"/>
      <c r="M84" s="301"/>
    </row>
    <row r="85" spans="1:13" ht="12.75" customHeight="1" thickBot="1" x14ac:dyDescent="0.25">
      <c r="A85" s="1" t="s">
        <v>2</v>
      </c>
      <c r="B85" s="32">
        <f>B86+B87</f>
        <v>0</v>
      </c>
      <c r="C85" s="32">
        <f t="shared" ref="C85:E85" si="16">C86+C87</f>
        <v>0</v>
      </c>
      <c r="D85" s="32">
        <f t="shared" si="16"/>
        <v>0</v>
      </c>
      <c r="E85" s="32">
        <f t="shared" si="16"/>
        <v>0</v>
      </c>
      <c r="F85" s="171"/>
      <c r="G85" s="171"/>
      <c r="H85" s="171"/>
      <c r="I85" s="263"/>
      <c r="J85" s="171"/>
      <c r="K85" s="171"/>
      <c r="L85" s="301"/>
      <c r="M85" s="301"/>
    </row>
    <row r="86" spans="1:13" ht="12.75" customHeight="1" thickBot="1" x14ac:dyDescent="0.25">
      <c r="A86" s="2" t="s">
        <v>50</v>
      </c>
      <c r="B86" s="31"/>
      <c r="C86" s="31"/>
      <c r="D86" s="31"/>
      <c r="E86" s="31"/>
      <c r="F86" s="171"/>
      <c r="G86" s="171"/>
      <c r="H86" s="171"/>
      <c r="I86" s="263"/>
      <c r="J86" s="171"/>
      <c r="K86" s="171"/>
      <c r="L86" s="301"/>
      <c r="M86" s="301"/>
    </row>
    <row r="87" spans="1:13" ht="12.75" customHeight="1" thickBot="1" x14ac:dyDescent="0.25">
      <c r="A87" s="2" t="s">
        <v>51</v>
      </c>
      <c r="B87" s="34"/>
      <c r="C87" s="31"/>
      <c r="D87" s="31"/>
      <c r="E87" s="31"/>
      <c r="F87" s="171"/>
      <c r="G87" s="171"/>
      <c r="H87" s="171"/>
      <c r="I87" s="263"/>
      <c r="J87" s="171"/>
      <c r="K87" s="171"/>
      <c r="L87" s="301"/>
      <c r="M87" s="301"/>
    </row>
    <row r="88" spans="1:13" ht="12.75" customHeight="1" thickBot="1" x14ac:dyDescent="0.25">
      <c r="A88" s="1" t="s">
        <v>24</v>
      </c>
      <c r="B88" s="34">
        <f>B89+B90</f>
        <v>2000000</v>
      </c>
      <c r="C88" s="34">
        <f t="shared" ref="C88:E88" si="17">C89+C90</f>
        <v>0</v>
      </c>
      <c r="D88" s="35">
        <f t="shared" si="17"/>
        <v>0</v>
      </c>
      <c r="E88" s="35">
        <f t="shared" si="17"/>
        <v>0</v>
      </c>
      <c r="F88" s="171"/>
      <c r="G88" s="171"/>
      <c r="H88" s="171"/>
      <c r="I88" s="263"/>
      <c r="J88" s="171"/>
      <c r="K88" s="171"/>
      <c r="L88" s="301"/>
      <c r="M88" s="301"/>
    </row>
    <row r="89" spans="1:13" ht="12.75" customHeight="1" thickBot="1" x14ac:dyDescent="0.25">
      <c r="A89" s="2" t="s">
        <v>50</v>
      </c>
      <c r="B89" s="34">
        <v>2000000</v>
      </c>
      <c r="C89" s="31"/>
      <c r="D89" s="36"/>
      <c r="E89" s="36"/>
      <c r="F89" s="171"/>
      <c r="G89" s="171"/>
      <c r="H89" s="171"/>
      <c r="I89" s="263"/>
      <c r="J89" s="171"/>
      <c r="K89" s="171"/>
      <c r="L89" s="301"/>
      <c r="M89" s="301"/>
    </row>
    <row r="90" spans="1:13" ht="12.75" customHeight="1" thickBot="1" x14ac:dyDescent="0.25">
      <c r="A90" s="2" t="s">
        <v>51</v>
      </c>
      <c r="B90" s="34"/>
      <c r="C90" s="31"/>
      <c r="D90" s="31"/>
      <c r="E90" s="31"/>
      <c r="F90" s="171"/>
      <c r="G90" s="171"/>
      <c r="H90" s="171"/>
      <c r="I90" s="263"/>
      <c r="J90" s="171"/>
      <c r="K90" s="171"/>
      <c r="L90" s="301"/>
      <c r="M90" s="301"/>
    </row>
    <row r="91" spans="1:13" ht="12.75" customHeight="1" thickBot="1" x14ac:dyDescent="0.25">
      <c r="A91" s="30" t="s">
        <v>25</v>
      </c>
      <c r="B91" s="34">
        <f>B92+B93</f>
        <v>0</v>
      </c>
      <c r="C91" s="34">
        <f t="shared" ref="C91:E91" si="18">C92+C93</f>
        <v>0</v>
      </c>
      <c r="D91" s="34">
        <f t="shared" si="18"/>
        <v>0</v>
      </c>
      <c r="E91" s="34">
        <f t="shared" si="18"/>
        <v>0</v>
      </c>
      <c r="F91" s="171"/>
      <c r="G91" s="171"/>
      <c r="H91" s="171"/>
      <c r="I91" s="263"/>
      <c r="J91" s="171"/>
      <c r="K91" s="171"/>
      <c r="L91" s="301"/>
      <c r="M91" s="301"/>
    </row>
    <row r="92" spans="1:13" ht="12.75" customHeight="1" thickBot="1" x14ac:dyDescent="0.25">
      <c r="A92" s="33" t="s">
        <v>50</v>
      </c>
      <c r="B92" s="37"/>
      <c r="C92" s="37"/>
      <c r="D92" s="31"/>
      <c r="E92" s="31"/>
      <c r="F92" s="171"/>
      <c r="G92" s="171"/>
      <c r="H92" s="171"/>
      <c r="I92" s="263"/>
      <c r="J92" s="171"/>
      <c r="K92" s="171"/>
      <c r="L92" s="301"/>
      <c r="M92" s="301"/>
    </row>
    <row r="93" spans="1:13" ht="12.75" customHeight="1" thickBot="1" x14ac:dyDescent="0.25">
      <c r="A93" s="33" t="s">
        <v>51</v>
      </c>
      <c r="B93" s="34"/>
      <c r="C93" s="31"/>
      <c r="D93" s="31"/>
      <c r="E93" s="31"/>
      <c r="F93" s="171"/>
      <c r="G93" s="171"/>
      <c r="H93" s="171"/>
      <c r="I93" s="263"/>
      <c r="J93" s="171"/>
      <c r="K93" s="171"/>
      <c r="L93" s="301"/>
      <c r="M93" s="301"/>
    </row>
    <row r="94" spans="1:13" ht="12.75" thickBot="1" x14ac:dyDescent="0.25">
      <c r="A94" s="30" t="s">
        <v>3</v>
      </c>
      <c r="B94" s="34">
        <f>B95+B96</f>
        <v>0</v>
      </c>
      <c r="C94" s="34">
        <f t="shared" ref="C94:E94" si="19">C95+C96</f>
        <v>0</v>
      </c>
      <c r="D94" s="34">
        <f t="shared" si="19"/>
        <v>0</v>
      </c>
      <c r="E94" s="34">
        <f t="shared" si="19"/>
        <v>0</v>
      </c>
      <c r="F94" s="171"/>
      <c r="G94" s="171"/>
      <c r="H94" s="171"/>
      <c r="I94" s="263"/>
      <c r="J94" s="171"/>
      <c r="K94" s="171"/>
      <c r="L94" s="301"/>
      <c r="M94" s="301"/>
    </row>
    <row r="95" spans="1:13" ht="12.75" customHeight="1" thickBot="1" x14ac:dyDescent="0.25">
      <c r="A95" s="2" t="s">
        <v>50</v>
      </c>
      <c r="B95" s="38"/>
      <c r="C95" s="32"/>
      <c r="D95" s="32"/>
      <c r="E95" s="32"/>
      <c r="F95" s="171"/>
      <c r="G95" s="171"/>
      <c r="H95" s="171"/>
      <c r="I95" s="263"/>
      <c r="J95" s="171"/>
      <c r="K95" s="171"/>
      <c r="L95" s="301"/>
      <c r="M95" s="301"/>
    </row>
    <row r="96" spans="1:13" ht="12.75" customHeight="1" thickBot="1" x14ac:dyDescent="0.25">
      <c r="A96" s="2" t="s">
        <v>51</v>
      </c>
      <c r="B96" s="38"/>
      <c r="C96" s="32"/>
      <c r="D96" s="32"/>
      <c r="E96" s="32"/>
      <c r="F96" s="171"/>
      <c r="G96" s="171"/>
      <c r="H96" s="171"/>
      <c r="I96" s="263"/>
      <c r="J96" s="171"/>
      <c r="K96" s="171"/>
      <c r="L96" s="301"/>
      <c r="M96" s="301"/>
    </row>
    <row r="97" spans="1:13" ht="12.75" customHeight="1" thickBot="1" x14ac:dyDescent="0.25">
      <c r="A97" s="39" t="s">
        <v>30</v>
      </c>
      <c r="B97" s="32">
        <f t="shared" ref="B97:E97" si="20">B94+B91+B88+B85+B82+B79+B76</f>
        <v>2000000</v>
      </c>
      <c r="C97" s="32">
        <f t="shared" si="20"/>
        <v>0</v>
      </c>
      <c r="D97" s="32">
        <f t="shared" si="20"/>
        <v>0</v>
      </c>
      <c r="E97" s="32">
        <f t="shared" si="20"/>
        <v>0</v>
      </c>
      <c r="F97" s="171"/>
      <c r="G97" s="171"/>
      <c r="H97" s="171"/>
      <c r="I97" s="263"/>
      <c r="J97" s="171"/>
      <c r="K97" s="171"/>
      <c r="L97" s="301"/>
      <c r="M97" s="301"/>
    </row>
    <row r="98" spans="1:13" ht="12.75" customHeight="1" thickBot="1" x14ac:dyDescent="0.25">
      <c r="A98" s="40" t="s">
        <v>31</v>
      </c>
      <c r="B98" s="41">
        <f>IF(B97-B68=0,0,"Error")</f>
        <v>0</v>
      </c>
      <c r="C98" s="41">
        <f>IF(C97-C68=0,0,"Error")</f>
        <v>0</v>
      </c>
      <c r="D98" s="41">
        <f>IF(D97-D68=0,0,"Error")</f>
        <v>0</v>
      </c>
      <c r="E98" s="41">
        <f>IF(E97-E68=0,0,"Error")</f>
        <v>0</v>
      </c>
      <c r="F98" s="171"/>
      <c r="G98" s="171"/>
      <c r="H98" s="171"/>
      <c r="I98" s="263"/>
      <c r="J98" s="171"/>
      <c r="K98" s="171"/>
      <c r="L98" s="301"/>
      <c r="M98" s="301"/>
    </row>
    <row r="99" spans="1:13" ht="33.75" customHeight="1" thickBot="1" x14ac:dyDescent="0.25">
      <c r="A99" s="21" t="s">
        <v>244</v>
      </c>
      <c r="B99" s="437" t="s">
        <v>347</v>
      </c>
      <c r="C99" s="438"/>
      <c r="D99" s="438"/>
      <c r="E99" s="439"/>
      <c r="F99" s="171"/>
      <c r="G99" s="171"/>
      <c r="H99" s="171"/>
      <c r="I99" s="263"/>
      <c r="J99" s="171"/>
      <c r="K99" s="171"/>
      <c r="L99" s="301"/>
      <c r="M99" s="301"/>
    </row>
    <row r="100" spans="1:13" ht="33" customHeight="1" thickBot="1" x14ac:dyDescent="0.25">
      <c r="A100" s="8" t="s">
        <v>9</v>
      </c>
      <c r="B100" s="434" t="s">
        <v>340</v>
      </c>
      <c r="C100" s="435"/>
      <c r="D100" s="435"/>
      <c r="E100" s="436"/>
      <c r="F100" s="171"/>
      <c r="G100" s="171"/>
      <c r="H100" s="171"/>
      <c r="I100" s="263"/>
      <c r="J100" s="171"/>
      <c r="K100" s="171"/>
      <c r="L100" s="301"/>
      <c r="M100" s="301"/>
    </row>
    <row r="101" spans="1:13" ht="18" customHeight="1" thickBot="1" x14ac:dyDescent="0.25">
      <c r="A101" s="8" t="s">
        <v>14</v>
      </c>
      <c r="B101" s="387" t="s">
        <v>179</v>
      </c>
      <c r="C101" s="388"/>
      <c r="D101" s="388"/>
      <c r="E101" s="389"/>
      <c r="F101" s="171"/>
      <c r="G101" s="171"/>
      <c r="H101" s="171"/>
      <c r="I101" s="263"/>
      <c r="J101" s="171"/>
      <c r="K101" s="171"/>
      <c r="L101" s="301"/>
      <c r="M101" s="301"/>
    </row>
    <row r="102" spans="1:13" ht="12" customHeight="1" x14ac:dyDescent="0.2">
      <c r="A102" s="346"/>
      <c r="B102" s="5">
        <v>2020</v>
      </c>
      <c r="C102" s="5">
        <v>2021</v>
      </c>
      <c r="D102" s="5">
        <v>2022</v>
      </c>
      <c r="E102" s="5">
        <v>2023</v>
      </c>
      <c r="F102" s="171"/>
      <c r="G102" s="171"/>
      <c r="H102" s="171"/>
      <c r="I102" s="263"/>
      <c r="J102" s="171"/>
      <c r="K102" s="171"/>
      <c r="L102" s="301"/>
      <c r="M102" s="301"/>
    </row>
    <row r="103" spans="1:13" ht="12.75" thickBot="1" x14ac:dyDescent="0.25">
      <c r="A103" s="347"/>
      <c r="B103" s="9" t="s">
        <v>5</v>
      </c>
      <c r="C103" s="9" t="s">
        <v>6</v>
      </c>
      <c r="D103" s="9" t="s">
        <v>6</v>
      </c>
      <c r="E103" s="9" t="s">
        <v>6</v>
      </c>
      <c r="F103" s="171"/>
      <c r="G103" s="171"/>
      <c r="H103" s="171"/>
      <c r="I103" s="263"/>
      <c r="J103" s="171"/>
      <c r="K103" s="171"/>
      <c r="L103" s="301"/>
      <c r="M103" s="301"/>
    </row>
    <row r="104" spans="1:13" ht="12.75" customHeight="1" thickBot="1" x14ac:dyDescent="0.25">
      <c r="A104" s="8" t="s">
        <v>8</v>
      </c>
      <c r="B104" s="10">
        <v>1</v>
      </c>
      <c r="C104" s="52"/>
      <c r="D104" s="10"/>
      <c r="E104" s="10"/>
      <c r="F104" s="171"/>
      <c r="G104" s="171"/>
      <c r="H104" s="171"/>
      <c r="I104" s="263"/>
      <c r="J104" s="171"/>
      <c r="K104" s="171"/>
      <c r="L104" s="301"/>
      <c r="M104" s="301"/>
    </row>
    <row r="105" spans="1:13" ht="12.75" customHeight="1" thickBot="1" x14ac:dyDescent="0.25">
      <c r="A105" s="8" t="s">
        <v>320</v>
      </c>
      <c r="B105" s="10">
        <v>2000000</v>
      </c>
      <c r="C105" s="10"/>
      <c r="D105" s="10"/>
      <c r="E105" s="10"/>
      <c r="F105" s="171"/>
      <c r="G105" s="171"/>
      <c r="H105" s="171"/>
      <c r="I105" s="263"/>
      <c r="J105" s="171"/>
      <c r="K105" s="171"/>
      <c r="L105" s="301"/>
      <c r="M105" s="301"/>
    </row>
    <row r="106" spans="1:13" ht="12.75" customHeight="1" thickBot="1" x14ac:dyDescent="0.25">
      <c r="A106" s="8" t="s">
        <v>318</v>
      </c>
      <c r="B106" s="10">
        <f>B105/B104</f>
        <v>2000000</v>
      </c>
      <c r="C106" s="10" t="e">
        <f t="shared" ref="C106:E106" si="21">C105/C104</f>
        <v>#DIV/0!</v>
      </c>
      <c r="D106" s="10" t="e">
        <f t="shared" si="21"/>
        <v>#DIV/0!</v>
      </c>
      <c r="E106" s="10" t="e">
        <f t="shared" si="21"/>
        <v>#DIV/0!</v>
      </c>
      <c r="F106" s="171"/>
      <c r="G106" s="171"/>
      <c r="H106" s="171"/>
      <c r="I106" s="263"/>
      <c r="J106" s="171"/>
      <c r="K106" s="171"/>
      <c r="L106" s="301"/>
      <c r="M106" s="301"/>
    </row>
    <row r="107" spans="1:13" ht="12.75" customHeight="1" thickBot="1" x14ac:dyDescent="0.25">
      <c r="A107" s="8" t="s">
        <v>16</v>
      </c>
      <c r="B107" s="298" t="s">
        <v>22</v>
      </c>
      <c r="C107" s="11">
        <f>C104/B104-1</f>
        <v>-1</v>
      </c>
      <c r="D107" s="11" t="e">
        <f t="shared" ref="D107:E109" si="22">D104/C104-1</f>
        <v>#DIV/0!</v>
      </c>
      <c r="E107" s="11" t="e">
        <f t="shared" si="22"/>
        <v>#DIV/0!</v>
      </c>
      <c r="F107" s="171"/>
      <c r="G107" s="171"/>
      <c r="H107" s="171"/>
      <c r="I107" s="263"/>
      <c r="J107" s="171"/>
      <c r="K107" s="171"/>
      <c r="L107" s="301"/>
      <c r="M107" s="301"/>
    </row>
    <row r="108" spans="1:13" ht="12.75" customHeight="1" thickBot="1" x14ac:dyDescent="0.25">
      <c r="A108" s="8" t="s">
        <v>17</v>
      </c>
      <c r="B108" s="298" t="s">
        <v>22</v>
      </c>
      <c r="C108" s="11">
        <f>C105/B105-1</f>
        <v>-1</v>
      </c>
      <c r="D108" s="11" t="e">
        <f t="shared" si="22"/>
        <v>#DIV/0!</v>
      </c>
      <c r="E108" s="11" t="e">
        <f t="shared" si="22"/>
        <v>#DIV/0!</v>
      </c>
      <c r="F108" s="171"/>
      <c r="G108" s="171"/>
      <c r="H108" s="171"/>
      <c r="I108" s="263"/>
      <c r="J108" s="171"/>
      <c r="K108" s="171"/>
      <c r="L108" s="301"/>
      <c r="M108" s="301"/>
    </row>
    <row r="109" spans="1:13" ht="12.75" thickBot="1" x14ac:dyDescent="0.25">
      <c r="A109" s="8" t="s">
        <v>18</v>
      </c>
      <c r="B109" s="298" t="s">
        <v>22</v>
      </c>
      <c r="C109" s="11" t="e">
        <f>C106/B106-1</f>
        <v>#DIV/0!</v>
      </c>
      <c r="D109" s="11" t="e">
        <f t="shared" si="22"/>
        <v>#DIV/0!</v>
      </c>
      <c r="E109" s="11" t="e">
        <f t="shared" si="22"/>
        <v>#DIV/0!</v>
      </c>
      <c r="F109" s="171"/>
      <c r="G109" s="171"/>
      <c r="H109" s="171"/>
      <c r="I109" s="263"/>
      <c r="J109" s="171"/>
      <c r="K109" s="171"/>
      <c r="L109" s="301"/>
      <c r="M109" s="301"/>
    </row>
    <row r="110" spans="1:13" ht="20.25" customHeight="1" thickBot="1" x14ac:dyDescent="0.25">
      <c r="A110" s="348" t="s">
        <v>187</v>
      </c>
      <c r="B110" s="349"/>
      <c r="C110" s="349"/>
      <c r="D110" s="349"/>
      <c r="E110" s="350"/>
      <c r="F110" s="171"/>
      <c r="G110" s="171"/>
      <c r="H110" s="171"/>
      <c r="I110" s="263"/>
      <c r="J110" s="171"/>
      <c r="K110" s="171"/>
      <c r="L110" s="301"/>
      <c r="M110" s="301"/>
    </row>
    <row r="111" spans="1:13" ht="12" customHeight="1" x14ac:dyDescent="0.2">
      <c r="A111" s="346"/>
      <c r="B111" s="5">
        <v>2020</v>
      </c>
      <c r="C111" s="5">
        <v>2021</v>
      </c>
      <c r="D111" s="5">
        <v>2022</v>
      </c>
      <c r="E111" s="5">
        <v>2023</v>
      </c>
      <c r="F111" s="171"/>
      <c r="G111" s="171"/>
      <c r="H111" s="171"/>
      <c r="I111" s="263"/>
      <c r="J111" s="171"/>
      <c r="K111" s="171"/>
      <c r="L111" s="301"/>
      <c r="M111" s="301"/>
    </row>
    <row r="112" spans="1:13" ht="12.75" thickBot="1" x14ac:dyDescent="0.25">
      <c r="A112" s="347"/>
      <c r="B112" s="9" t="s">
        <v>5</v>
      </c>
      <c r="C112" s="9" t="s">
        <v>6</v>
      </c>
      <c r="D112" s="9" t="s">
        <v>6</v>
      </c>
      <c r="E112" s="9" t="s">
        <v>6</v>
      </c>
      <c r="F112" s="171"/>
      <c r="G112" s="171"/>
      <c r="H112" s="171"/>
      <c r="I112" s="263"/>
      <c r="J112" s="171"/>
      <c r="K112" s="171"/>
      <c r="L112" s="301"/>
      <c r="M112" s="301"/>
    </row>
    <row r="113" spans="1:13" ht="12.75" customHeight="1" thickBot="1" x14ac:dyDescent="0.25">
      <c r="A113" s="30" t="s">
        <v>0</v>
      </c>
      <c r="B113" s="31">
        <f>B114+B115</f>
        <v>0</v>
      </c>
      <c r="C113" s="31">
        <f t="shared" ref="C113:E113" si="23">C114+C115</f>
        <v>0</v>
      </c>
      <c r="D113" s="31">
        <f t="shared" si="23"/>
        <v>0</v>
      </c>
      <c r="E113" s="32">
        <f t="shared" si="23"/>
        <v>0</v>
      </c>
      <c r="F113" s="171"/>
      <c r="G113" s="171"/>
      <c r="H113" s="171"/>
      <c r="I113" s="263"/>
      <c r="J113" s="171"/>
      <c r="K113" s="171"/>
      <c r="L113" s="301"/>
      <c r="M113" s="301"/>
    </row>
    <row r="114" spans="1:13" ht="12.75" customHeight="1" thickBot="1" x14ac:dyDescent="0.25">
      <c r="A114" s="33" t="s">
        <v>50</v>
      </c>
      <c r="B114" s="31"/>
      <c r="C114" s="31"/>
      <c r="D114" s="31"/>
      <c r="E114" s="32"/>
      <c r="F114" s="171"/>
      <c r="G114" s="171"/>
      <c r="H114" s="171"/>
      <c r="I114" s="263"/>
      <c r="J114" s="171"/>
      <c r="K114" s="171"/>
      <c r="L114" s="301"/>
      <c r="M114" s="301"/>
    </row>
    <row r="115" spans="1:13" ht="12.75" customHeight="1" thickBot="1" x14ac:dyDescent="0.25">
      <c r="A115" s="33" t="s">
        <v>51</v>
      </c>
      <c r="B115" s="31"/>
      <c r="C115" s="31"/>
      <c r="D115" s="31"/>
      <c r="E115" s="32"/>
      <c r="F115" s="171"/>
      <c r="G115" s="171"/>
      <c r="H115" s="171"/>
      <c r="I115" s="263"/>
      <c r="J115" s="171"/>
      <c r="K115" s="171"/>
      <c r="L115" s="301"/>
      <c r="M115" s="301"/>
    </row>
    <row r="116" spans="1:13" ht="12.75" thickBot="1" x14ac:dyDescent="0.25">
      <c r="A116" s="30" t="s">
        <v>28</v>
      </c>
      <c r="B116" s="31">
        <f>B117+B118</f>
        <v>0</v>
      </c>
      <c r="C116" s="31">
        <f t="shared" ref="C116:E116" si="24">C117+C118</f>
        <v>0</v>
      </c>
      <c r="D116" s="31">
        <f t="shared" si="24"/>
        <v>0</v>
      </c>
      <c r="E116" s="32">
        <f t="shared" si="24"/>
        <v>0</v>
      </c>
      <c r="F116" s="171"/>
      <c r="G116" s="171"/>
      <c r="H116" s="171"/>
      <c r="I116" s="263"/>
      <c r="J116" s="171"/>
      <c r="K116" s="171"/>
      <c r="L116" s="301"/>
      <c r="M116" s="301"/>
    </row>
    <row r="117" spans="1:13" ht="12.75" customHeight="1" thickBot="1" x14ac:dyDescent="0.25">
      <c r="A117" s="33" t="s">
        <v>50</v>
      </c>
      <c r="B117" s="31"/>
      <c r="C117" s="31"/>
      <c r="D117" s="31"/>
      <c r="E117" s="32"/>
      <c r="F117" s="171"/>
      <c r="G117" s="171"/>
      <c r="H117" s="171"/>
      <c r="I117" s="263"/>
      <c r="J117" s="171"/>
      <c r="K117" s="171"/>
      <c r="L117" s="301"/>
      <c r="M117" s="301"/>
    </row>
    <row r="118" spans="1:13" ht="12.75" customHeight="1" thickBot="1" x14ac:dyDescent="0.25">
      <c r="A118" s="33" t="s">
        <v>51</v>
      </c>
      <c r="B118" s="31"/>
      <c r="C118" s="31"/>
      <c r="D118" s="31"/>
      <c r="E118" s="32"/>
      <c r="F118" s="171"/>
      <c r="G118" s="171"/>
      <c r="H118" s="171"/>
      <c r="I118" s="263"/>
      <c r="J118" s="171"/>
      <c r="K118" s="171"/>
      <c r="L118" s="301"/>
      <c r="M118" s="301"/>
    </row>
    <row r="119" spans="1:13" ht="12.75" customHeight="1" thickBot="1" x14ac:dyDescent="0.25">
      <c r="A119" s="30" t="s">
        <v>1</v>
      </c>
      <c r="B119" s="31">
        <f>B120+B121</f>
        <v>0</v>
      </c>
      <c r="C119" s="31">
        <f t="shared" ref="C119:E119" si="25">C120+C121</f>
        <v>0</v>
      </c>
      <c r="D119" s="31">
        <f t="shared" si="25"/>
        <v>0</v>
      </c>
      <c r="E119" s="32">
        <f t="shared" si="25"/>
        <v>0</v>
      </c>
      <c r="F119" s="171"/>
      <c r="G119" s="171"/>
      <c r="H119" s="171"/>
      <c r="I119" s="263"/>
      <c r="J119" s="171"/>
      <c r="K119" s="171"/>
      <c r="L119" s="301"/>
      <c r="M119" s="301"/>
    </row>
    <row r="120" spans="1:13" ht="12.75" customHeight="1" thickBot="1" x14ac:dyDescent="0.25">
      <c r="A120" s="33" t="s">
        <v>50</v>
      </c>
      <c r="B120" s="31"/>
      <c r="C120" s="31"/>
      <c r="D120" s="31"/>
      <c r="E120" s="31"/>
      <c r="F120" s="171"/>
      <c r="G120" s="171"/>
      <c r="H120" s="171"/>
      <c r="I120" s="263"/>
      <c r="J120" s="171"/>
      <c r="K120" s="171"/>
      <c r="L120" s="301"/>
      <c r="M120" s="301"/>
    </row>
    <row r="121" spans="1:13" ht="12.75" customHeight="1" thickBot="1" x14ac:dyDescent="0.25">
      <c r="A121" s="33" t="s">
        <v>51</v>
      </c>
      <c r="B121" s="31"/>
      <c r="C121" s="31"/>
      <c r="D121" s="31"/>
      <c r="E121" s="31"/>
      <c r="F121" s="171"/>
      <c r="G121" s="171"/>
      <c r="H121" s="171"/>
      <c r="I121" s="263"/>
      <c r="J121" s="171"/>
      <c r="K121" s="171"/>
      <c r="L121" s="301"/>
      <c r="M121" s="301"/>
    </row>
    <row r="122" spans="1:13" ht="12.75" customHeight="1" thickBot="1" x14ac:dyDescent="0.25">
      <c r="A122" s="1" t="s">
        <v>2</v>
      </c>
      <c r="B122" s="32">
        <f>B123+B124</f>
        <v>0</v>
      </c>
      <c r="C122" s="32">
        <f t="shared" ref="C122:E122" si="26">C123+C124</f>
        <v>0</v>
      </c>
      <c r="D122" s="32">
        <f t="shared" si="26"/>
        <v>0</v>
      </c>
      <c r="E122" s="32">
        <f t="shared" si="26"/>
        <v>0</v>
      </c>
      <c r="F122" s="171"/>
      <c r="G122" s="171"/>
      <c r="H122" s="171"/>
      <c r="I122" s="263"/>
      <c r="J122" s="171"/>
      <c r="K122" s="171"/>
      <c r="L122" s="301"/>
      <c r="M122" s="301"/>
    </row>
    <row r="123" spans="1:13" ht="12.75" customHeight="1" thickBot="1" x14ac:dyDescent="0.25">
      <c r="A123" s="2" t="s">
        <v>50</v>
      </c>
      <c r="B123" s="31"/>
      <c r="C123" s="31"/>
      <c r="D123" s="31"/>
      <c r="E123" s="31"/>
      <c r="F123" s="171"/>
      <c r="G123" s="171"/>
      <c r="H123" s="171"/>
      <c r="I123" s="263"/>
      <c r="J123" s="171"/>
      <c r="K123" s="171"/>
      <c r="L123" s="301"/>
      <c r="M123" s="301"/>
    </row>
    <row r="124" spans="1:13" ht="12.75" customHeight="1" thickBot="1" x14ac:dyDescent="0.25">
      <c r="A124" s="2" t="s">
        <v>51</v>
      </c>
      <c r="B124" s="34"/>
      <c r="C124" s="31"/>
      <c r="D124" s="31"/>
      <c r="E124" s="31"/>
      <c r="F124" s="171"/>
      <c r="G124" s="171"/>
      <c r="H124" s="171"/>
      <c r="I124" s="263"/>
      <c r="J124" s="171"/>
      <c r="K124" s="171"/>
      <c r="L124" s="301"/>
      <c r="M124" s="301"/>
    </row>
    <row r="125" spans="1:13" ht="12.75" customHeight="1" thickBot="1" x14ac:dyDescent="0.25">
      <c r="A125" s="1" t="s">
        <v>24</v>
      </c>
      <c r="B125" s="34">
        <f>B126+B127</f>
        <v>2000000</v>
      </c>
      <c r="C125" s="34">
        <f t="shared" ref="C125:E125" si="27">C126+C127</f>
        <v>0</v>
      </c>
      <c r="D125" s="35">
        <f t="shared" si="27"/>
        <v>0</v>
      </c>
      <c r="E125" s="35">
        <f t="shared" si="27"/>
        <v>0</v>
      </c>
      <c r="F125" s="171"/>
      <c r="G125" s="171"/>
      <c r="H125" s="171"/>
      <c r="I125" s="263"/>
      <c r="J125" s="171"/>
      <c r="K125" s="171"/>
      <c r="L125" s="301"/>
      <c r="M125" s="301"/>
    </row>
    <row r="126" spans="1:13" ht="12.75" customHeight="1" thickBot="1" x14ac:dyDescent="0.25">
      <c r="A126" s="2" t="s">
        <v>50</v>
      </c>
      <c r="B126" s="34">
        <v>2000000</v>
      </c>
      <c r="C126" s="31"/>
      <c r="D126" s="36"/>
      <c r="E126" s="36"/>
      <c r="F126" s="171"/>
      <c r="G126" s="171"/>
      <c r="H126" s="171"/>
      <c r="I126" s="263"/>
      <c r="J126" s="171"/>
      <c r="K126" s="171"/>
      <c r="L126" s="301"/>
      <c r="M126" s="301"/>
    </row>
    <row r="127" spans="1:13" ht="12.75" customHeight="1" thickBot="1" x14ac:dyDescent="0.25">
      <c r="A127" s="2" t="s">
        <v>51</v>
      </c>
      <c r="B127" s="34"/>
      <c r="C127" s="31"/>
      <c r="D127" s="31"/>
      <c r="E127" s="31"/>
      <c r="F127" s="171"/>
      <c r="G127" s="171"/>
      <c r="H127" s="171"/>
      <c r="I127" s="263"/>
      <c r="J127" s="171"/>
      <c r="K127" s="171"/>
      <c r="L127" s="301"/>
      <c r="M127" s="301"/>
    </row>
    <row r="128" spans="1:13" ht="12.75" customHeight="1" thickBot="1" x14ac:dyDescent="0.25">
      <c r="A128" s="30" t="s">
        <v>25</v>
      </c>
      <c r="B128" s="34">
        <f>B129+B130</f>
        <v>0</v>
      </c>
      <c r="C128" s="34">
        <f t="shared" ref="C128:E128" si="28">C129+C130</f>
        <v>0</v>
      </c>
      <c r="D128" s="34">
        <f t="shared" si="28"/>
        <v>0</v>
      </c>
      <c r="E128" s="34">
        <f t="shared" si="28"/>
        <v>0</v>
      </c>
      <c r="F128" s="171"/>
      <c r="G128" s="171"/>
      <c r="H128" s="171"/>
      <c r="I128" s="263"/>
      <c r="J128" s="171"/>
      <c r="K128" s="171"/>
      <c r="L128" s="301"/>
      <c r="M128" s="301"/>
    </row>
    <row r="129" spans="1:13" ht="12.75" customHeight="1" thickBot="1" x14ac:dyDescent="0.25">
      <c r="A129" s="33" t="s">
        <v>50</v>
      </c>
      <c r="B129" s="37"/>
      <c r="C129" s="37"/>
      <c r="D129" s="31"/>
      <c r="E129" s="31"/>
      <c r="F129" s="171"/>
      <c r="G129" s="171"/>
      <c r="H129" s="171"/>
      <c r="I129" s="263"/>
      <c r="J129" s="171"/>
      <c r="K129" s="171"/>
      <c r="L129" s="301"/>
      <c r="M129" s="301"/>
    </row>
    <row r="130" spans="1:13" ht="12.75" customHeight="1" thickBot="1" x14ac:dyDescent="0.25">
      <c r="A130" s="33" t="s">
        <v>51</v>
      </c>
      <c r="B130" s="34"/>
      <c r="C130" s="31"/>
      <c r="D130" s="31"/>
      <c r="E130" s="31"/>
      <c r="F130" s="171"/>
      <c r="G130" s="171"/>
      <c r="H130" s="171"/>
      <c r="I130" s="263"/>
      <c r="J130" s="171"/>
      <c r="K130" s="171"/>
      <c r="L130" s="301"/>
      <c r="M130" s="301"/>
    </row>
    <row r="131" spans="1:13" ht="12.75" thickBot="1" x14ac:dyDescent="0.25">
      <c r="A131" s="30" t="s">
        <v>3</v>
      </c>
      <c r="B131" s="34">
        <f>B132+B133</f>
        <v>0</v>
      </c>
      <c r="C131" s="34">
        <f t="shared" ref="C131:E131" si="29">C132+C133</f>
        <v>0</v>
      </c>
      <c r="D131" s="34">
        <f t="shared" si="29"/>
        <v>0</v>
      </c>
      <c r="E131" s="34">
        <f t="shared" si="29"/>
        <v>0</v>
      </c>
      <c r="F131" s="171"/>
      <c r="G131" s="171"/>
      <c r="H131" s="171"/>
      <c r="I131" s="263"/>
      <c r="J131" s="171"/>
      <c r="K131" s="171"/>
      <c r="L131" s="301"/>
      <c r="M131" s="301"/>
    </row>
    <row r="132" spans="1:13" ht="12.75" customHeight="1" thickBot="1" x14ac:dyDescent="0.25">
      <c r="A132" s="2" t="s">
        <v>50</v>
      </c>
      <c r="B132" s="38"/>
      <c r="C132" s="32"/>
      <c r="D132" s="32"/>
      <c r="E132" s="32"/>
      <c r="F132" s="171"/>
      <c r="G132" s="171"/>
      <c r="H132" s="171"/>
      <c r="I132" s="263"/>
      <c r="J132" s="171"/>
      <c r="K132" s="171"/>
      <c r="L132" s="301"/>
      <c r="M132" s="301"/>
    </row>
    <row r="133" spans="1:13" ht="12.75" customHeight="1" thickBot="1" x14ac:dyDescent="0.25">
      <c r="A133" s="2" t="s">
        <v>51</v>
      </c>
      <c r="B133" s="38"/>
      <c r="C133" s="32"/>
      <c r="D133" s="32"/>
      <c r="E133" s="32"/>
      <c r="F133" s="171"/>
      <c r="G133" s="171"/>
      <c r="H133" s="171"/>
      <c r="I133" s="263"/>
      <c r="J133" s="171"/>
      <c r="K133" s="171"/>
      <c r="L133" s="301"/>
      <c r="M133" s="301"/>
    </row>
    <row r="134" spans="1:13" ht="12.75" customHeight="1" thickBot="1" x14ac:dyDescent="0.25">
      <c r="A134" s="39" t="s">
        <v>30</v>
      </c>
      <c r="B134" s="32">
        <f t="shared" ref="B134:E134" si="30">B131+B128+B125+B122+B119+B116+B113</f>
        <v>2000000</v>
      </c>
      <c r="C134" s="32">
        <f t="shared" si="30"/>
        <v>0</v>
      </c>
      <c r="D134" s="32">
        <f t="shared" si="30"/>
        <v>0</v>
      </c>
      <c r="E134" s="32">
        <f t="shared" si="30"/>
        <v>0</v>
      </c>
      <c r="F134" s="171"/>
      <c r="G134" s="171"/>
      <c r="H134" s="171"/>
      <c r="I134" s="263"/>
      <c r="J134" s="171"/>
      <c r="K134" s="171"/>
      <c r="L134" s="301"/>
      <c r="M134" s="301"/>
    </row>
    <row r="135" spans="1:13" ht="12.75" customHeight="1" thickBot="1" x14ac:dyDescent="0.25">
      <c r="A135" s="40" t="s">
        <v>31</v>
      </c>
      <c r="B135" s="41">
        <f>IF(B134-B105=0,0,"Error")</f>
        <v>0</v>
      </c>
      <c r="C135" s="41">
        <f>IF(C134-C105=0,0,"Error")</f>
        <v>0</v>
      </c>
      <c r="D135" s="41">
        <f>IF(D134-D105=0,0,"Error")</f>
        <v>0</v>
      </c>
      <c r="E135" s="41">
        <f>IF(E134-E105=0,0,"Error")</f>
        <v>0</v>
      </c>
      <c r="F135" s="171"/>
      <c r="G135" s="171"/>
      <c r="H135" s="171"/>
      <c r="I135" s="263"/>
      <c r="J135" s="171"/>
      <c r="K135" s="171"/>
      <c r="L135" s="301"/>
      <c r="M135" s="301"/>
    </row>
    <row r="136" spans="1:13" ht="19.5" customHeight="1" thickBot="1" x14ac:dyDescent="0.25">
      <c r="A136" s="42" t="s">
        <v>188</v>
      </c>
      <c r="B136" s="437" t="s">
        <v>189</v>
      </c>
      <c r="C136" s="438"/>
      <c r="D136" s="438"/>
      <c r="E136" s="439"/>
      <c r="F136" s="171"/>
      <c r="G136" s="171"/>
      <c r="H136" s="171"/>
      <c r="I136" s="263"/>
      <c r="J136" s="171"/>
      <c r="K136" s="171"/>
      <c r="L136" s="301"/>
      <c r="M136" s="301"/>
    </row>
    <row r="137" spans="1:13" ht="54" customHeight="1" thickBot="1" x14ac:dyDescent="0.25">
      <c r="A137" s="8" t="s">
        <v>9</v>
      </c>
      <c r="B137" s="460" t="s">
        <v>245</v>
      </c>
      <c r="C137" s="461"/>
      <c r="D137" s="461"/>
      <c r="E137" s="462"/>
      <c r="F137" s="171"/>
      <c r="G137" s="171"/>
      <c r="H137" s="171"/>
      <c r="I137" s="263"/>
      <c r="J137" s="171"/>
      <c r="K137" s="171"/>
      <c r="L137" s="301"/>
      <c r="M137" s="301"/>
    </row>
    <row r="138" spans="1:13" ht="12.75" customHeight="1" thickBot="1" x14ac:dyDescent="0.25">
      <c r="A138" s="8" t="s">
        <v>14</v>
      </c>
      <c r="B138" s="361" t="s">
        <v>190</v>
      </c>
      <c r="C138" s="362"/>
      <c r="D138" s="362"/>
      <c r="E138" s="363"/>
      <c r="F138" s="171"/>
      <c r="G138" s="171"/>
      <c r="H138" s="171"/>
      <c r="I138" s="263"/>
      <c r="J138" s="171"/>
      <c r="K138" s="171"/>
      <c r="L138" s="301"/>
      <c r="M138" s="301"/>
    </row>
    <row r="139" spans="1:13" ht="12" customHeight="1" x14ac:dyDescent="0.2">
      <c r="A139" s="346"/>
      <c r="B139" s="5">
        <v>2020</v>
      </c>
      <c r="C139" s="5">
        <v>2021</v>
      </c>
      <c r="D139" s="5">
        <v>2022</v>
      </c>
      <c r="E139" s="5">
        <v>2023</v>
      </c>
      <c r="F139" s="171"/>
      <c r="G139" s="171"/>
      <c r="H139" s="171"/>
      <c r="I139" s="263"/>
      <c r="J139" s="171"/>
      <c r="K139" s="171"/>
      <c r="L139" s="301"/>
      <c r="M139" s="301"/>
    </row>
    <row r="140" spans="1:13" ht="12.75" thickBot="1" x14ac:dyDescent="0.25">
      <c r="A140" s="347"/>
      <c r="B140" s="9" t="s">
        <v>5</v>
      </c>
      <c r="C140" s="9" t="s">
        <v>6</v>
      </c>
      <c r="D140" s="9" t="s">
        <v>6</v>
      </c>
      <c r="E140" s="9" t="s">
        <v>6</v>
      </c>
      <c r="F140" s="171"/>
      <c r="G140" s="171"/>
      <c r="H140" s="171"/>
      <c r="I140" s="263"/>
      <c r="J140" s="171"/>
      <c r="K140" s="171"/>
      <c r="L140" s="301"/>
      <c r="M140" s="301"/>
    </row>
    <row r="141" spans="1:13" ht="12.75" customHeight="1" thickBot="1" x14ac:dyDescent="0.25">
      <c r="A141" s="8" t="s">
        <v>8</v>
      </c>
      <c r="B141" s="22">
        <v>100000</v>
      </c>
      <c r="C141" s="22">
        <v>105000</v>
      </c>
      <c r="D141" s="22">
        <v>110000</v>
      </c>
      <c r="E141" s="22">
        <v>130000</v>
      </c>
      <c r="F141" s="171"/>
      <c r="G141" s="171"/>
      <c r="H141" s="171"/>
      <c r="I141" s="263"/>
      <c r="J141" s="171"/>
      <c r="K141" s="171"/>
      <c r="L141" s="301"/>
      <c r="M141" s="301"/>
    </row>
    <row r="142" spans="1:13" ht="12.75" customHeight="1" thickBot="1" x14ac:dyDescent="0.25">
      <c r="A142" s="8" t="s">
        <v>317</v>
      </c>
      <c r="B142" s="31">
        <v>9846000</v>
      </c>
      <c r="C142" s="43">
        <v>9846000</v>
      </c>
      <c r="D142" s="43">
        <v>9846000</v>
      </c>
      <c r="E142" s="43">
        <v>9846000</v>
      </c>
      <c r="F142" s="171"/>
      <c r="G142" s="171"/>
      <c r="H142" s="171"/>
      <c r="I142" s="263"/>
      <c r="J142" s="171"/>
      <c r="K142" s="171"/>
      <c r="L142" s="301"/>
      <c r="M142" s="301"/>
    </row>
    <row r="143" spans="1:13" ht="12.75" customHeight="1" thickBot="1" x14ac:dyDescent="0.25">
      <c r="A143" s="8" t="s">
        <v>318</v>
      </c>
      <c r="B143" s="44">
        <f>B142/B141</f>
        <v>98.46</v>
      </c>
      <c r="C143" s="44">
        <f>C142/C141</f>
        <v>93.771428571428572</v>
      </c>
      <c r="D143" s="44">
        <f>D142/D141</f>
        <v>89.509090909090915</v>
      </c>
      <c r="E143" s="44">
        <f>E142/E141</f>
        <v>75.738461538461536</v>
      </c>
      <c r="F143" s="171"/>
      <c r="G143" s="171"/>
      <c r="H143" s="171"/>
      <c r="I143" s="263"/>
      <c r="J143" s="171"/>
      <c r="K143" s="171"/>
      <c r="L143" s="301"/>
      <c r="M143" s="301"/>
    </row>
    <row r="144" spans="1:13" ht="12.75" customHeight="1" thickBot="1" x14ac:dyDescent="0.25">
      <c r="A144" s="8" t="s">
        <v>16</v>
      </c>
      <c r="B144" s="298"/>
      <c r="C144" s="11">
        <f>C141/B141-1</f>
        <v>5.0000000000000044E-2</v>
      </c>
      <c r="D144" s="11">
        <f>D141/C141-1</f>
        <v>4.7619047619047672E-2</v>
      </c>
      <c r="E144" s="11">
        <f>E141/D141-1</f>
        <v>0.18181818181818188</v>
      </c>
      <c r="F144" s="171"/>
      <c r="G144" s="171"/>
      <c r="H144" s="171"/>
      <c r="I144" s="263"/>
      <c r="J144" s="171"/>
      <c r="K144" s="171"/>
      <c r="L144" s="301"/>
      <c r="M144" s="301"/>
    </row>
    <row r="145" spans="1:13" ht="12.75" customHeight="1" thickBot="1" x14ac:dyDescent="0.25">
      <c r="A145" s="8" t="s">
        <v>17</v>
      </c>
      <c r="B145" s="298"/>
      <c r="C145" s="11">
        <f>C142/B142-1</f>
        <v>0</v>
      </c>
      <c r="D145" s="11">
        <f t="shared" ref="D145:E146" si="31">D142/C142-1</f>
        <v>0</v>
      </c>
      <c r="E145" s="11">
        <f t="shared" si="31"/>
        <v>0</v>
      </c>
      <c r="F145" s="171"/>
      <c r="G145" s="171"/>
      <c r="H145" s="171"/>
      <c r="I145" s="263"/>
      <c r="J145" s="171"/>
      <c r="K145" s="171"/>
      <c r="L145" s="301"/>
      <c r="M145" s="301"/>
    </row>
    <row r="146" spans="1:13" ht="12.75" thickBot="1" x14ac:dyDescent="0.25">
      <c r="A146" s="8" t="s">
        <v>18</v>
      </c>
      <c r="B146" s="298"/>
      <c r="C146" s="11">
        <f>C143/B143-1</f>
        <v>-4.7619047619047561E-2</v>
      </c>
      <c r="D146" s="11">
        <f t="shared" si="31"/>
        <v>-4.5454545454545414E-2</v>
      </c>
      <c r="E146" s="11">
        <f t="shared" si="31"/>
        <v>-0.15384615384615397</v>
      </c>
      <c r="F146" s="171"/>
      <c r="G146" s="171"/>
      <c r="H146" s="171"/>
      <c r="I146" s="263"/>
      <c r="J146" s="171"/>
      <c r="K146" s="171"/>
      <c r="L146" s="301"/>
      <c r="M146" s="301"/>
    </row>
    <row r="147" spans="1:13" ht="12.75" customHeight="1" thickBot="1" x14ac:dyDescent="0.25">
      <c r="A147" s="348" t="s">
        <v>191</v>
      </c>
      <c r="B147" s="349"/>
      <c r="C147" s="349"/>
      <c r="D147" s="349"/>
      <c r="E147" s="350"/>
      <c r="F147" s="171"/>
      <c r="G147" s="171"/>
      <c r="H147" s="171"/>
      <c r="I147" s="263"/>
      <c r="J147" s="171"/>
      <c r="K147" s="171"/>
      <c r="L147" s="301"/>
      <c r="M147" s="301"/>
    </row>
    <row r="148" spans="1:13" ht="12" customHeight="1" x14ac:dyDescent="0.2">
      <c r="A148" s="346"/>
      <c r="B148" s="5">
        <v>2020</v>
      </c>
      <c r="C148" s="5">
        <v>2021</v>
      </c>
      <c r="D148" s="5">
        <v>2022</v>
      </c>
      <c r="E148" s="5">
        <v>2023</v>
      </c>
      <c r="F148" s="171"/>
      <c r="G148" s="171"/>
      <c r="H148" s="171"/>
      <c r="I148" s="263"/>
      <c r="J148" s="171"/>
      <c r="K148" s="171"/>
      <c r="L148" s="301"/>
      <c r="M148" s="301"/>
    </row>
    <row r="149" spans="1:13" ht="12.75" thickBot="1" x14ac:dyDescent="0.25">
      <c r="A149" s="347"/>
      <c r="B149" s="9" t="s">
        <v>5</v>
      </c>
      <c r="C149" s="9" t="s">
        <v>6</v>
      </c>
      <c r="D149" s="9" t="s">
        <v>6</v>
      </c>
      <c r="E149" s="9" t="s">
        <v>6</v>
      </c>
      <c r="F149" s="171"/>
      <c r="G149" s="171"/>
      <c r="H149" s="171"/>
      <c r="I149" s="263"/>
      <c r="J149" s="171"/>
      <c r="K149" s="171"/>
      <c r="L149" s="301"/>
      <c r="M149" s="301"/>
    </row>
    <row r="150" spans="1:13" ht="12.75" customHeight="1" thickBot="1" x14ac:dyDescent="0.25">
      <c r="A150" s="1" t="s">
        <v>0</v>
      </c>
      <c r="B150" s="31">
        <f>B151+B152</f>
        <v>6209000</v>
      </c>
      <c r="C150" s="31">
        <f t="shared" ref="C150:E150" si="32">C151+C152</f>
        <v>6209000</v>
      </c>
      <c r="D150" s="31">
        <f t="shared" si="32"/>
        <v>6209000</v>
      </c>
      <c r="E150" s="31">
        <f t="shared" si="32"/>
        <v>6209000</v>
      </c>
      <c r="F150" s="171"/>
      <c r="G150" s="171"/>
      <c r="H150" s="171"/>
      <c r="I150" s="263"/>
      <c r="J150" s="171"/>
      <c r="K150" s="171"/>
      <c r="L150" s="301"/>
      <c r="M150" s="301"/>
    </row>
    <row r="151" spans="1:13" ht="12.75" customHeight="1" thickBot="1" x14ac:dyDescent="0.25">
      <c r="A151" s="2" t="s">
        <v>50</v>
      </c>
      <c r="B151" s="31">
        <v>6209000</v>
      </c>
      <c r="C151" s="31">
        <v>6209000</v>
      </c>
      <c r="D151" s="31">
        <v>6209000</v>
      </c>
      <c r="E151" s="31">
        <v>6209000</v>
      </c>
      <c r="F151" s="171"/>
      <c r="G151" s="171"/>
      <c r="H151" s="171"/>
      <c r="I151" s="263"/>
      <c r="J151" s="171"/>
      <c r="K151" s="171"/>
      <c r="L151" s="301"/>
      <c r="M151" s="301"/>
    </row>
    <row r="152" spans="1:13" ht="12.75" customHeight="1" thickBot="1" x14ac:dyDescent="0.25">
      <c r="A152" s="2" t="s">
        <v>51</v>
      </c>
      <c r="B152" s="31"/>
      <c r="C152" s="31"/>
      <c r="D152" s="31"/>
      <c r="E152" s="31"/>
      <c r="F152" s="171"/>
      <c r="G152" s="171"/>
      <c r="H152" s="171"/>
      <c r="I152" s="263"/>
      <c r="J152" s="171"/>
      <c r="K152" s="171"/>
      <c r="L152" s="301"/>
      <c r="M152" s="301"/>
    </row>
    <row r="153" spans="1:13" ht="12.75" thickBot="1" x14ac:dyDescent="0.25">
      <c r="A153" s="1" t="s">
        <v>28</v>
      </c>
      <c r="B153" s="31">
        <f>B154+B155</f>
        <v>1037000</v>
      </c>
      <c r="C153" s="31">
        <f t="shared" ref="C153:E153" si="33">C154+C155</f>
        <v>1037000</v>
      </c>
      <c r="D153" s="31">
        <f t="shared" si="33"/>
        <v>1037000</v>
      </c>
      <c r="E153" s="31">
        <f t="shared" si="33"/>
        <v>1037000</v>
      </c>
      <c r="F153" s="171"/>
      <c r="G153" s="171"/>
      <c r="H153" s="171"/>
      <c r="I153" s="263"/>
      <c r="J153" s="171"/>
      <c r="K153" s="171"/>
      <c r="L153" s="301"/>
      <c r="M153" s="301"/>
    </row>
    <row r="154" spans="1:13" ht="12.75" customHeight="1" thickBot="1" x14ac:dyDescent="0.25">
      <c r="A154" s="2" t="s">
        <v>50</v>
      </c>
      <c r="B154" s="31">
        <v>1037000</v>
      </c>
      <c r="C154" s="31">
        <v>1037000</v>
      </c>
      <c r="D154" s="31">
        <v>1037000</v>
      </c>
      <c r="E154" s="31">
        <v>1037000</v>
      </c>
      <c r="F154" s="171"/>
      <c r="G154" s="171"/>
      <c r="H154" s="171"/>
      <c r="I154" s="263"/>
      <c r="J154" s="171"/>
      <c r="K154" s="171"/>
      <c r="L154" s="301"/>
      <c r="M154" s="301"/>
    </row>
    <row r="155" spans="1:13" ht="12.75" customHeight="1" thickBot="1" x14ac:dyDescent="0.25">
      <c r="A155" s="2" t="s">
        <v>51</v>
      </c>
      <c r="B155" s="31"/>
      <c r="C155" s="31"/>
      <c r="D155" s="31"/>
      <c r="E155" s="31"/>
      <c r="F155" s="171"/>
      <c r="G155" s="171"/>
      <c r="H155" s="171"/>
      <c r="I155" s="263"/>
      <c r="J155" s="171"/>
      <c r="K155" s="171"/>
      <c r="L155" s="301"/>
      <c r="M155" s="301"/>
    </row>
    <row r="156" spans="1:13" ht="12.75" customHeight="1" thickBot="1" x14ac:dyDescent="0.25">
      <c r="A156" s="1" t="s">
        <v>1</v>
      </c>
      <c r="B156" s="31">
        <f>B157+B158</f>
        <v>2500000</v>
      </c>
      <c r="C156" s="31">
        <f>C157+C158</f>
        <v>2500000</v>
      </c>
      <c r="D156" s="31">
        <f>D157+D158</f>
        <v>2500000</v>
      </c>
      <c r="E156" s="31">
        <f>E157+E158</f>
        <v>2500000</v>
      </c>
      <c r="F156" s="171"/>
      <c r="G156" s="171"/>
      <c r="H156" s="171"/>
      <c r="I156" s="263"/>
      <c r="J156" s="171"/>
      <c r="K156" s="171"/>
      <c r="L156" s="301"/>
      <c r="M156" s="301"/>
    </row>
    <row r="157" spans="1:13" ht="12.75" customHeight="1" thickBot="1" x14ac:dyDescent="0.25">
      <c r="A157" s="2" t="s">
        <v>50</v>
      </c>
      <c r="B157" s="31">
        <v>2500000</v>
      </c>
      <c r="C157" s="31">
        <v>2500000</v>
      </c>
      <c r="D157" s="31">
        <v>2500000</v>
      </c>
      <c r="E157" s="31">
        <v>2500000</v>
      </c>
      <c r="F157" s="171"/>
      <c r="G157" s="171"/>
      <c r="H157" s="171"/>
      <c r="I157" s="263"/>
      <c r="J157" s="171"/>
      <c r="K157" s="171"/>
      <c r="L157" s="301"/>
      <c r="M157" s="301"/>
    </row>
    <row r="158" spans="1:13" ht="12.75" customHeight="1" thickBot="1" x14ac:dyDescent="0.25">
      <c r="A158" s="2" t="s">
        <v>51</v>
      </c>
      <c r="B158" s="31"/>
      <c r="C158" s="31"/>
      <c r="D158" s="31"/>
      <c r="E158" s="31"/>
      <c r="F158" s="171"/>
      <c r="G158" s="171"/>
      <c r="H158" s="171"/>
      <c r="I158" s="263"/>
      <c r="J158" s="171"/>
      <c r="K158" s="171"/>
      <c r="L158" s="301"/>
      <c r="M158" s="301"/>
    </row>
    <row r="159" spans="1:13" ht="12.75" customHeight="1" thickBot="1" x14ac:dyDescent="0.25">
      <c r="A159" s="1" t="s">
        <v>2</v>
      </c>
      <c r="B159" s="31">
        <f>B160+B161</f>
        <v>0</v>
      </c>
      <c r="C159" s="31">
        <f t="shared" ref="C159:E159" si="34">C160+C161</f>
        <v>0</v>
      </c>
      <c r="D159" s="31">
        <f t="shared" si="34"/>
        <v>0</v>
      </c>
      <c r="E159" s="31">
        <f t="shared" si="34"/>
        <v>0</v>
      </c>
      <c r="F159" s="171"/>
      <c r="G159" s="171"/>
      <c r="H159" s="171"/>
      <c r="I159" s="263"/>
      <c r="J159" s="171"/>
      <c r="K159" s="171"/>
      <c r="L159" s="301"/>
      <c r="M159" s="301"/>
    </row>
    <row r="160" spans="1:13" ht="12.75" customHeight="1" thickBot="1" x14ac:dyDescent="0.25">
      <c r="A160" s="2" t="s">
        <v>50</v>
      </c>
      <c r="B160" s="31"/>
      <c r="C160" s="31"/>
      <c r="D160" s="31"/>
      <c r="E160" s="31"/>
      <c r="F160" s="171"/>
      <c r="G160" s="171"/>
      <c r="H160" s="171"/>
      <c r="I160" s="263"/>
      <c r="J160" s="171"/>
      <c r="K160" s="171"/>
      <c r="L160" s="301"/>
      <c r="M160" s="301"/>
    </row>
    <row r="161" spans="1:13" ht="12.75" customHeight="1" thickBot="1" x14ac:dyDescent="0.25">
      <c r="A161" s="2" t="s">
        <v>51</v>
      </c>
      <c r="B161" s="31"/>
      <c r="C161" s="31"/>
      <c r="D161" s="31"/>
      <c r="E161" s="31"/>
      <c r="F161" s="171"/>
      <c r="G161" s="171"/>
      <c r="H161" s="171"/>
      <c r="I161" s="263"/>
      <c r="J161" s="171"/>
      <c r="K161" s="171"/>
      <c r="L161" s="301"/>
      <c r="M161" s="301"/>
    </row>
    <row r="162" spans="1:13" ht="12.75" customHeight="1" thickBot="1" x14ac:dyDescent="0.25">
      <c r="A162" s="1" t="s">
        <v>24</v>
      </c>
      <c r="B162" s="31">
        <f>B163+B164</f>
        <v>0</v>
      </c>
      <c r="C162" s="31">
        <f t="shared" ref="C162:E162" si="35">C163+C164</f>
        <v>0</v>
      </c>
      <c r="D162" s="31">
        <f t="shared" si="35"/>
        <v>0</v>
      </c>
      <c r="E162" s="31">
        <f t="shared" si="35"/>
        <v>0</v>
      </c>
      <c r="F162" s="171"/>
      <c r="G162" s="171"/>
      <c r="H162" s="171"/>
      <c r="I162" s="263"/>
      <c r="J162" s="171"/>
      <c r="K162" s="171"/>
      <c r="L162" s="301"/>
      <c r="M162" s="301"/>
    </row>
    <row r="163" spans="1:13" ht="12.75" customHeight="1" thickBot="1" x14ac:dyDescent="0.25">
      <c r="A163" s="2" t="s">
        <v>50</v>
      </c>
      <c r="B163" s="31"/>
      <c r="C163" s="31"/>
      <c r="D163" s="31"/>
      <c r="E163" s="31"/>
      <c r="F163" s="171"/>
      <c r="G163" s="171"/>
      <c r="H163" s="171"/>
      <c r="I163" s="263"/>
      <c r="J163" s="171"/>
      <c r="K163" s="171"/>
      <c r="L163" s="301"/>
      <c r="M163" s="301"/>
    </row>
    <row r="164" spans="1:13" ht="12.75" customHeight="1" thickBot="1" x14ac:dyDescent="0.25">
      <c r="A164" s="2" t="s">
        <v>51</v>
      </c>
      <c r="B164" s="31"/>
      <c r="C164" s="31"/>
      <c r="D164" s="31"/>
      <c r="E164" s="31"/>
      <c r="F164" s="171"/>
      <c r="G164" s="171"/>
      <c r="H164" s="171"/>
      <c r="I164" s="263"/>
      <c r="J164" s="171"/>
      <c r="K164" s="171"/>
      <c r="L164" s="301"/>
      <c r="M164" s="301"/>
    </row>
    <row r="165" spans="1:13" ht="12.75" customHeight="1" thickBot="1" x14ac:dyDescent="0.25">
      <c r="A165" s="1" t="s">
        <v>25</v>
      </c>
      <c r="B165" s="31">
        <f>B166+B167</f>
        <v>100000</v>
      </c>
      <c r="C165" s="31">
        <f>C166+C167</f>
        <v>100000</v>
      </c>
      <c r="D165" s="31">
        <f>D166+D167</f>
        <v>100000</v>
      </c>
      <c r="E165" s="31">
        <f>E166+E167</f>
        <v>100000</v>
      </c>
      <c r="F165" s="171"/>
      <c r="G165" s="171"/>
      <c r="H165" s="171"/>
      <c r="I165" s="263"/>
      <c r="J165" s="171"/>
      <c r="K165" s="171"/>
      <c r="L165" s="301"/>
      <c r="M165" s="301"/>
    </row>
    <row r="166" spans="1:13" ht="12.75" customHeight="1" thickBot="1" x14ac:dyDescent="0.25">
      <c r="A166" s="2" t="s">
        <v>50</v>
      </c>
      <c r="B166" s="31">
        <v>100000</v>
      </c>
      <c r="C166" s="31">
        <v>100000</v>
      </c>
      <c r="D166" s="31">
        <v>100000</v>
      </c>
      <c r="E166" s="31">
        <v>100000</v>
      </c>
      <c r="F166" s="171"/>
      <c r="G166" s="171"/>
      <c r="H166" s="171"/>
      <c r="I166" s="263"/>
      <c r="J166" s="171"/>
      <c r="K166" s="171"/>
      <c r="L166" s="301"/>
      <c r="M166" s="301"/>
    </row>
    <row r="167" spans="1:13" ht="12.75" customHeight="1" thickBot="1" x14ac:dyDescent="0.25">
      <c r="A167" s="2" t="s">
        <v>51</v>
      </c>
      <c r="B167" s="31"/>
      <c r="C167" s="31"/>
      <c r="D167" s="31"/>
      <c r="E167" s="31"/>
      <c r="F167" s="171"/>
      <c r="G167" s="171"/>
      <c r="H167" s="171"/>
      <c r="I167" s="263"/>
      <c r="J167" s="171"/>
      <c r="K167" s="171"/>
      <c r="L167" s="301"/>
      <c r="M167" s="301"/>
    </row>
    <row r="168" spans="1:13" ht="12.75" thickBot="1" x14ac:dyDescent="0.25">
      <c r="A168" s="1" t="s">
        <v>3</v>
      </c>
      <c r="B168" s="31">
        <f>B169+B170</f>
        <v>0</v>
      </c>
      <c r="C168" s="31">
        <f t="shared" ref="C168:E168" si="36">C169+C170</f>
        <v>0</v>
      </c>
      <c r="D168" s="31">
        <f t="shared" si="36"/>
        <v>0</v>
      </c>
      <c r="E168" s="31">
        <f t="shared" si="36"/>
        <v>0</v>
      </c>
      <c r="F168" s="171"/>
      <c r="G168" s="171"/>
      <c r="H168" s="171"/>
      <c r="I168" s="263"/>
      <c r="J168" s="171"/>
      <c r="K168" s="171"/>
      <c r="L168" s="301"/>
      <c r="M168" s="301"/>
    </row>
    <row r="169" spans="1:13" ht="12.75" customHeight="1" thickBot="1" x14ac:dyDescent="0.25">
      <c r="A169" s="2" t="s">
        <v>50</v>
      </c>
      <c r="B169" s="31"/>
      <c r="C169" s="31"/>
      <c r="D169" s="31"/>
      <c r="E169" s="31"/>
      <c r="F169" s="171"/>
      <c r="G169" s="171"/>
      <c r="H169" s="171"/>
      <c r="I169" s="263"/>
      <c r="J169" s="171"/>
      <c r="K169" s="171"/>
      <c r="L169" s="301"/>
      <c r="M169" s="301"/>
    </row>
    <row r="170" spans="1:13" ht="12.75" customHeight="1" thickBot="1" x14ac:dyDescent="0.25">
      <c r="A170" s="2" t="s">
        <v>51</v>
      </c>
      <c r="B170" s="31"/>
      <c r="C170" s="31"/>
      <c r="D170" s="31"/>
      <c r="E170" s="31"/>
      <c r="F170" s="171"/>
      <c r="G170" s="171"/>
      <c r="H170" s="171"/>
      <c r="I170" s="263"/>
      <c r="J170" s="171"/>
      <c r="K170" s="171"/>
      <c r="L170" s="301"/>
      <c r="M170" s="301"/>
    </row>
    <row r="171" spans="1:13" ht="12.75" customHeight="1" thickBot="1" x14ac:dyDescent="0.25">
      <c r="A171" s="45" t="s">
        <v>55</v>
      </c>
      <c r="B171" s="31">
        <f>B168+B165+B162+B159+B156+B153+B150</f>
        <v>9846000</v>
      </c>
      <c r="C171" s="31">
        <f t="shared" ref="C171:E171" si="37">C168+C165+C162+C159+C156+C153+C150</f>
        <v>9846000</v>
      </c>
      <c r="D171" s="31">
        <f t="shared" si="37"/>
        <v>9846000</v>
      </c>
      <c r="E171" s="31">
        <f t="shared" si="37"/>
        <v>9846000</v>
      </c>
      <c r="F171" s="171"/>
      <c r="G171" s="171"/>
      <c r="H171" s="171"/>
      <c r="I171" s="263"/>
      <c r="J171" s="171"/>
      <c r="K171" s="171"/>
      <c r="L171" s="301"/>
      <c r="M171" s="301"/>
    </row>
    <row r="172" spans="1:13" ht="12.75" customHeight="1" thickBot="1" x14ac:dyDescent="0.25">
      <c r="A172" s="40" t="s">
        <v>31</v>
      </c>
      <c r="B172" s="46">
        <f>IF(B171-B142=0,0,"Error")</f>
        <v>0</v>
      </c>
      <c r="C172" s="46">
        <f>IF(C171-C142=0,0,"Error")</f>
        <v>0</v>
      </c>
      <c r="D172" s="46">
        <f t="shared" ref="D172:E172" si="38">IF(D171-D142=0,0,"Error")</f>
        <v>0</v>
      </c>
      <c r="E172" s="46">
        <f t="shared" si="38"/>
        <v>0</v>
      </c>
      <c r="F172" s="171"/>
      <c r="G172" s="171"/>
      <c r="H172" s="171"/>
      <c r="I172" s="263"/>
      <c r="J172" s="171"/>
      <c r="K172" s="171"/>
      <c r="L172" s="301"/>
      <c r="M172" s="301"/>
    </row>
    <row r="173" spans="1:13" ht="21" customHeight="1" thickBot="1" x14ac:dyDescent="0.25">
      <c r="A173" s="58" t="s">
        <v>164</v>
      </c>
      <c r="B173" s="437" t="s">
        <v>155</v>
      </c>
      <c r="C173" s="438"/>
      <c r="D173" s="438"/>
      <c r="E173" s="439"/>
      <c r="F173" s="171"/>
      <c r="G173" s="171"/>
      <c r="H173" s="171"/>
      <c r="I173" s="263"/>
      <c r="J173" s="171"/>
      <c r="K173" s="171"/>
      <c r="L173" s="301"/>
      <c r="M173" s="301"/>
    </row>
    <row r="174" spans="1:13" ht="107.25" customHeight="1" thickBot="1" x14ac:dyDescent="0.25">
      <c r="A174" s="8" t="s">
        <v>9</v>
      </c>
      <c r="B174" s="380" t="s">
        <v>206</v>
      </c>
      <c r="C174" s="381"/>
      <c r="D174" s="381"/>
      <c r="E174" s="382"/>
      <c r="F174" s="171"/>
      <c r="G174" s="171"/>
      <c r="H174" s="171"/>
      <c r="I174" s="263"/>
      <c r="J174" s="171"/>
      <c r="K174" s="171"/>
      <c r="L174" s="301"/>
      <c r="M174" s="301"/>
    </row>
    <row r="175" spans="1:13" ht="12.75" customHeight="1" thickBot="1" x14ac:dyDescent="0.25">
      <c r="A175" s="8" t="s">
        <v>14</v>
      </c>
      <c r="B175" s="387" t="s">
        <v>159</v>
      </c>
      <c r="C175" s="388"/>
      <c r="D175" s="388"/>
      <c r="E175" s="389"/>
      <c r="F175" s="171"/>
      <c r="G175" s="171"/>
      <c r="H175" s="171"/>
      <c r="I175" s="263"/>
      <c r="J175" s="171"/>
      <c r="K175" s="171"/>
      <c r="L175" s="301"/>
      <c r="M175" s="301"/>
    </row>
    <row r="176" spans="1:13" ht="12" customHeight="1" x14ac:dyDescent="0.2">
      <c r="A176" s="346"/>
      <c r="B176" s="5">
        <v>2020</v>
      </c>
      <c r="C176" s="5">
        <v>2021</v>
      </c>
      <c r="D176" s="5">
        <v>2022</v>
      </c>
      <c r="E176" s="5">
        <v>2023</v>
      </c>
      <c r="F176" s="171"/>
      <c r="G176" s="171"/>
      <c r="H176" s="171"/>
      <c r="I176" s="263"/>
      <c r="J176" s="171"/>
      <c r="K176" s="171"/>
      <c r="L176" s="301"/>
      <c r="M176" s="301"/>
    </row>
    <row r="177" spans="1:13" ht="12.75" thickBot="1" x14ac:dyDescent="0.25">
      <c r="A177" s="347"/>
      <c r="B177" s="9" t="s">
        <v>5</v>
      </c>
      <c r="C177" s="9" t="s">
        <v>6</v>
      </c>
      <c r="D177" s="9" t="s">
        <v>6</v>
      </c>
      <c r="E177" s="9" t="s">
        <v>6</v>
      </c>
      <c r="F177" s="171"/>
      <c r="G177" s="171"/>
      <c r="H177" s="171"/>
      <c r="I177" s="263"/>
      <c r="J177" s="171"/>
      <c r="K177" s="171"/>
      <c r="L177" s="301"/>
      <c r="M177" s="301"/>
    </row>
    <row r="178" spans="1:13" ht="12.75" customHeight="1" thickBot="1" x14ac:dyDescent="0.25">
      <c r="A178" s="8" t="s">
        <v>8</v>
      </c>
      <c r="B178" s="10">
        <v>14</v>
      </c>
      <c r="C178" s="52">
        <v>14</v>
      </c>
      <c r="D178" s="10">
        <v>14</v>
      </c>
      <c r="E178" s="52">
        <v>14</v>
      </c>
      <c r="F178" s="171"/>
      <c r="G178" s="171"/>
      <c r="H178" s="171"/>
      <c r="I178" s="263"/>
      <c r="J178" s="171"/>
      <c r="K178" s="171"/>
      <c r="L178" s="301"/>
      <c r="M178" s="301"/>
    </row>
    <row r="179" spans="1:13" ht="12.75" customHeight="1" thickBot="1" x14ac:dyDescent="0.25">
      <c r="A179" s="8" t="s">
        <v>317</v>
      </c>
      <c r="B179" s="10">
        <v>168714000</v>
      </c>
      <c r="C179" s="59">
        <v>167478500</v>
      </c>
      <c r="D179" s="59">
        <v>167478500</v>
      </c>
      <c r="E179" s="281">
        <v>167478500</v>
      </c>
      <c r="F179" s="171"/>
      <c r="G179" s="171"/>
      <c r="H179" s="171"/>
      <c r="I179" s="263"/>
      <c r="J179" s="171"/>
      <c r="K179" s="171"/>
      <c r="L179" s="301"/>
      <c r="M179" s="301"/>
    </row>
    <row r="180" spans="1:13" ht="12.75" customHeight="1" thickBot="1" x14ac:dyDescent="0.25">
      <c r="A180" s="8" t="s">
        <v>318</v>
      </c>
      <c r="B180" s="10">
        <f>B179/B178</f>
        <v>12051000</v>
      </c>
      <c r="C180" s="10">
        <f t="shared" ref="C180:E180" si="39">C179/C178</f>
        <v>11962750</v>
      </c>
      <c r="D180" s="10">
        <f t="shared" si="39"/>
        <v>11962750</v>
      </c>
      <c r="E180" s="10">
        <f t="shared" si="39"/>
        <v>11962750</v>
      </c>
      <c r="F180" s="171"/>
      <c r="G180" s="171"/>
      <c r="H180" s="171"/>
      <c r="I180" s="263"/>
      <c r="J180" s="171"/>
      <c r="K180" s="171"/>
      <c r="L180" s="301"/>
      <c r="M180" s="301"/>
    </row>
    <row r="181" spans="1:13" ht="12.75" customHeight="1" thickBot="1" x14ac:dyDescent="0.25">
      <c r="A181" s="8" t="s">
        <v>16</v>
      </c>
      <c r="B181" s="298" t="s">
        <v>22</v>
      </c>
      <c r="C181" s="11">
        <f>C178/B178-1</f>
        <v>0</v>
      </c>
      <c r="D181" s="11">
        <f t="shared" ref="D181:E183" si="40">D178/C178-1</f>
        <v>0</v>
      </c>
      <c r="E181" s="11">
        <f t="shared" si="40"/>
        <v>0</v>
      </c>
      <c r="F181" s="171"/>
      <c r="G181" s="171"/>
      <c r="H181" s="171"/>
      <c r="I181" s="263"/>
      <c r="J181" s="171"/>
      <c r="K181" s="171"/>
      <c r="L181" s="301"/>
      <c r="M181" s="301"/>
    </row>
    <row r="182" spans="1:13" ht="12.75" customHeight="1" thickBot="1" x14ac:dyDescent="0.25">
      <c r="A182" s="8" t="s">
        <v>17</v>
      </c>
      <c r="B182" s="298" t="s">
        <v>22</v>
      </c>
      <c r="C182" s="11">
        <f>C179/B179-1</f>
        <v>-7.3230437308107188E-3</v>
      </c>
      <c r="D182" s="11">
        <f t="shared" si="40"/>
        <v>0</v>
      </c>
      <c r="E182" s="11">
        <f t="shared" si="40"/>
        <v>0</v>
      </c>
      <c r="F182" s="171"/>
      <c r="G182" s="171"/>
      <c r="H182" s="171"/>
      <c r="I182" s="263"/>
      <c r="J182" s="171"/>
      <c r="K182" s="171"/>
      <c r="L182" s="301"/>
      <c r="M182" s="301"/>
    </row>
    <row r="183" spans="1:13" ht="12.75" thickBot="1" x14ac:dyDescent="0.25">
      <c r="A183" s="8" t="s">
        <v>18</v>
      </c>
      <c r="B183" s="298" t="s">
        <v>22</v>
      </c>
      <c r="C183" s="11">
        <f>C180/B180-1</f>
        <v>-7.3230437308107188E-3</v>
      </c>
      <c r="D183" s="11">
        <f t="shared" si="40"/>
        <v>0</v>
      </c>
      <c r="E183" s="11">
        <f t="shared" si="40"/>
        <v>0</v>
      </c>
      <c r="F183" s="171"/>
      <c r="G183" s="171"/>
      <c r="H183" s="171"/>
      <c r="I183" s="263"/>
      <c r="J183" s="171"/>
      <c r="K183" s="171"/>
      <c r="L183" s="301"/>
      <c r="M183" s="301"/>
    </row>
    <row r="184" spans="1:13" ht="12.75" customHeight="1" thickBot="1" x14ac:dyDescent="0.25">
      <c r="A184" s="348" t="s">
        <v>187</v>
      </c>
      <c r="B184" s="349"/>
      <c r="C184" s="349"/>
      <c r="D184" s="349"/>
      <c r="E184" s="350"/>
      <c r="F184" s="171"/>
      <c r="G184" s="171"/>
      <c r="H184" s="171"/>
      <c r="I184" s="263"/>
      <c r="J184" s="171"/>
      <c r="K184" s="171"/>
      <c r="L184" s="301"/>
      <c r="M184" s="301"/>
    </row>
    <row r="185" spans="1:13" ht="12" customHeight="1" x14ac:dyDescent="0.2">
      <c r="A185" s="346"/>
      <c r="B185" s="5">
        <v>2020</v>
      </c>
      <c r="C185" s="5">
        <v>2021</v>
      </c>
      <c r="D185" s="5">
        <v>2022</v>
      </c>
      <c r="E185" s="5">
        <v>2023</v>
      </c>
      <c r="F185" s="171"/>
      <c r="G185" s="171"/>
      <c r="H185" s="171"/>
      <c r="I185" s="263"/>
      <c r="J185" s="171"/>
      <c r="K185" s="171"/>
      <c r="L185" s="301"/>
      <c r="M185" s="301"/>
    </row>
    <row r="186" spans="1:13" ht="12.75" thickBot="1" x14ac:dyDescent="0.25">
      <c r="A186" s="347"/>
      <c r="B186" s="9" t="s">
        <v>5</v>
      </c>
      <c r="C186" s="9" t="s">
        <v>6</v>
      </c>
      <c r="D186" s="9" t="s">
        <v>6</v>
      </c>
      <c r="E186" s="9" t="s">
        <v>6</v>
      </c>
      <c r="F186" s="171"/>
      <c r="G186" s="171"/>
      <c r="H186" s="171"/>
      <c r="I186" s="263"/>
      <c r="J186" s="171"/>
      <c r="K186" s="171"/>
      <c r="L186" s="301"/>
      <c r="M186" s="301"/>
    </row>
    <row r="187" spans="1:13" ht="12.75" customHeight="1" thickBot="1" x14ac:dyDescent="0.25">
      <c r="A187" s="30" t="s">
        <v>0</v>
      </c>
      <c r="B187" s="59">
        <f>B188+B189</f>
        <v>84238000</v>
      </c>
      <c r="C187" s="59">
        <f t="shared" ref="C187:E187" si="41">C188+C189</f>
        <v>83534000</v>
      </c>
      <c r="D187" s="59">
        <f t="shared" si="41"/>
        <v>83534000</v>
      </c>
      <c r="E187" s="59">
        <f t="shared" si="41"/>
        <v>83534000</v>
      </c>
      <c r="F187" s="171"/>
      <c r="G187" s="171"/>
      <c r="H187" s="171"/>
      <c r="I187" s="263"/>
      <c r="J187" s="171"/>
      <c r="K187" s="171"/>
      <c r="L187" s="301"/>
      <c r="M187" s="301"/>
    </row>
    <row r="188" spans="1:13" ht="12.75" customHeight="1" thickBot="1" x14ac:dyDescent="0.25">
      <c r="A188" s="33" t="s">
        <v>50</v>
      </c>
      <c r="B188" s="60">
        <v>84238000</v>
      </c>
      <c r="C188" s="60">
        <v>83534000</v>
      </c>
      <c r="D188" s="61">
        <v>83534000</v>
      </c>
      <c r="E188" s="61">
        <v>83534000</v>
      </c>
      <c r="F188" s="171"/>
      <c r="G188" s="171"/>
      <c r="H188" s="171"/>
      <c r="I188" s="263"/>
      <c r="J188" s="171"/>
      <c r="K188" s="171"/>
      <c r="L188" s="301"/>
      <c r="M188" s="301"/>
    </row>
    <row r="189" spans="1:13" ht="12.75" customHeight="1" thickBot="1" x14ac:dyDescent="0.25">
      <c r="A189" s="33" t="s">
        <v>51</v>
      </c>
      <c r="B189" s="59"/>
      <c r="C189" s="59"/>
      <c r="D189" s="59"/>
      <c r="E189" s="59"/>
      <c r="F189" s="171"/>
      <c r="G189" s="171"/>
      <c r="H189" s="171"/>
      <c r="I189" s="263"/>
      <c r="J189" s="171"/>
      <c r="K189" s="171"/>
      <c r="L189" s="301"/>
      <c r="M189" s="301"/>
    </row>
    <row r="190" spans="1:13" ht="12.75" thickBot="1" x14ac:dyDescent="0.25">
      <c r="A190" s="30" t="s">
        <v>28</v>
      </c>
      <c r="B190" s="59">
        <f>B191+B192</f>
        <v>14034000</v>
      </c>
      <c r="C190" s="59">
        <f t="shared" ref="C190:E190" si="42">C191+C192</f>
        <v>13904000</v>
      </c>
      <c r="D190" s="59">
        <f t="shared" si="42"/>
        <v>13904000</v>
      </c>
      <c r="E190" s="59">
        <f t="shared" si="42"/>
        <v>13904000</v>
      </c>
      <c r="F190" s="171"/>
      <c r="G190" s="171"/>
      <c r="H190" s="171"/>
      <c r="I190" s="263"/>
      <c r="J190" s="171"/>
      <c r="K190" s="171"/>
      <c r="L190" s="301"/>
      <c r="M190" s="301"/>
    </row>
    <row r="191" spans="1:13" ht="12.75" customHeight="1" thickBot="1" x14ac:dyDescent="0.25">
      <c r="A191" s="33" t="s">
        <v>50</v>
      </c>
      <c r="B191" s="62">
        <v>14034000</v>
      </c>
      <c r="C191" s="62">
        <v>13904000</v>
      </c>
      <c r="D191" s="62">
        <v>13904000</v>
      </c>
      <c r="E191" s="62">
        <v>13904000</v>
      </c>
      <c r="F191" s="171"/>
      <c r="G191" s="171"/>
      <c r="H191" s="171"/>
      <c r="I191" s="263"/>
      <c r="J191" s="171"/>
      <c r="K191" s="171"/>
      <c r="L191" s="301"/>
      <c r="M191" s="301"/>
    </row>
    <row r="192" spans="1:13" ht="12.75" customHeight="1" thickBot="1" x14ac:dyDescent="0.25">
      <c r="A192" s="33" t="s">
        <v>51</v>
      </c>
      <c r="B192" s="59"/>
      <c r="C192" s="63"/>
      <c r="D192" s="63"/>
      <c r="E192" s="63"/>
      <c r="F192" s="171"/>
      <c r="G192" s="171"/>
      <c r="H192" s="171"/>
      <c r="I192" s="263"/>
      <c r="J192" s="171"/>
      <c r="K192" s="171"/>
      <c r="L192" s="301"/>
      <c r="M192" s="301"/>
    </row>
    <row r="193" spans="1:13" ht="12.75" customHeight="1" thickBot="1" x14ac:dyDescent="0.25">
      <c r="A193" s="30" t="s">
        <v>1</v>
      </c>
      <c r="B193" s="59">
        <f>B194+B195</f>
        <v>65023200</v>
      </c>
      <c r="C193" s="59">
        <f t="shared" ref="C193:E193" si="43">C194+C195</f>
        <v>68200000</v>
      </c>
      <c r="D193" s="59">
        <f t="shared" si="43"/>
        <v>68200000</v>
      </c>
      <c r="E193" s="59">
        <f t="shared" si="43"/>
        <v>68200000</v>
      </c>
      <c r="F193" s="171"/>
      <c r="G193" s="171"/>
      <c r="H193" s="171"/>
      <c r="I193" s="263"/>
      <c r="J193" s="171"/>
      <c r="K193" s="171"/>
      <c r="L193" s="301"/>
      <c r="M193" s="301"/>
    </row>
    <row r="194" spans="1:13" ht="12.75" customHeight="1" thickBot="1" x14ac:dyDescent="0.25">
      <c r="A194" s="33" t="s">
        <v>50</v>
      </c>
      <c r="B194" s="62">
        <v>50023200</v>
      </c>
      <c r="C194" s="62">
        <v>50400000</v>
      </c>
      <c r="D194" s="62">
        <v>50400000</v>
      </c>
      <c r="E194" s="62">
        <v>50400000</v>
      </c>
      <c r="F194" s="171"/>
      <c r="G194" s="171"/>
      <c r="H194" s="171"/>
      <c r="I194" s="263"/>
      <c r="J194" s="171"/>
      <c r="K194" s="171"/>
      <c r="L194" s="301"/>
      <c r="M194" s="301"/>
    </row>
    <row r="195" spans="1:13" ht="12.75" customHeight="1" thickBot="1" x14ac:dyDescent="0.25">
      <c r="A195" s="33" t="s">
        <v>51</v>
      </c>
      <c r="B195" s="62">
        <v>15000000</v>
      </c>
      <c r="C195" s="62">
        <v>17800000</v>
      </c>
      <c r="D195" s="62">
        <v>17800000</v>
      </c>
      <c r="E195" s="62">
        <v>17800000</v>
      </c>
      <c r="F195" s="171"/>
      <c r="G195" s="171"/>
      <c r="H195" s="171"/>
      <c r="I195" s="263"/>
      <c r="J195" s="171"/>
      <c r="K195" s="171"/>
      <c r="L195" s="301"/>
      <c r="M195" s="301"/>
    </row>
    <row r="196" spans="1:13" ht="15.75" customHeight="1" thickBot="1" x14ac:dyDescent="0.25">
      <c r="A196" s="1" t="s">
        <v>2</v>
      </c>
      <c r="B196" s="59">
        <f>B197+B198</f>
        <v>0</v>
      </c>
      <c r="C196" s="59">
        <f t="shared" ref="C196:E196" si="44">C197+C198</f>
        <v>0</v>
      </c>
      <c r="D196" s="59">
        <f t="shared" si="44"/>
        <v>0</v>
      </c>
      <c r="E196" s="59">
        <f t="shared" si="44"/>
        <v>0</v>
      </c>
      <c r="F196" s="171"/>
      <c r="G196" s="171"/>
      <c r="H196" s="171"/>
      <c r="I196" s="263"/>
      <c r="J196" s="171"/>
      <c r="K196" s="171"/>
      <c r="L196" s="301"/>
      <c r="M196" s="301"/>
    </row>
    <row r="197" spans="1:13" ht="12.75" customHeight="1" thickBot="1" x14ac:dyDescent="0.25">
      <c r="A197" s="2" t="s">
        <v>50</v>
      </c>
      <c r="B197" s="59"/>
      <c r="C197" s="63"/>
      <c r="D197" s="63"/>
      <c r="E197" s="63"/>
      <c r="F197" s="171"/>
      <c r="G197" s="171"/>
      <c r="H197" s="171"/>
      <c r="I197" s="263"/>
      <c r="J197" s="171"/>
      <c r="K197" s="171"/>
      <c r="L197" s="301"/>
      <c r="M197" s="301"/>
    </row>
    <row r="198" spans="1:13" ht="12.75" customHeight="1" thickBot="1" x14ac:dyDescent="0.25">
      <c r="A198" s="2" t="s">
        <v>51</v>
      </c>
      <c r="B198" s="59"/>
      <c r="C198" s="63"/>
      <c r="D198" s="63"/>
      <c r="E198" s="63"/>
      <c r="F198" s="171"/>
      <c r="G198" s="171"/>
      <c r="H198" s="171"/>
      <c r="I198" s="263"/>
      <c r="J198" s="171"/>
      <c r="K198" s="171"/>
      <c r="L198" s="301"/>
      <c r="M198" s="301"/>
    </row>
    <row r="199" spans="1:13" ht="12.75" customHeight="1" thickBot="1" x14ac:dyDescent="0.25">
      <c r="A199" s="1" t="s">
        <v>24</v>
      </c>
      <c r="B199" s="59">
        <f>B200+B201</f>
        <v>5072800</v>
      </c>
      <c r="C199" s="59">
        <f t="shared" ref="C199:E199" si="45">C200+C201</f>
        <v>1700000</v>
      </c>
      <c r="D199" s="59">
        <f t="shared" si="45"/>
        <v>1700000</v>
      </c>
      <c r="E199" s="59">
        <f t="shared" si="45"/>
        <v>1700000</v>
      </c>
      <c r="F199" s="171"/>
      <c r="G199" s="171"/>
      <c r="H199" s="171"/>
      <c r="I199" s="263"/>
      <c r="J199" s="171"/>
      <c r="K199" s="171"/>
      <c r="L199" s="301"/>
      <c r="M199" s="301"/>
    </row>
    <row r="200" spans="1:13" ht="12.75" customHeight="1" thickBot="1" x14ac:dyDescent="0.25">
      <c r="A200" s="2" t="s">
        <v>50</v>
      </c>
      <c r="B200" s="62">
        <v>5072800</v>
      </c>
      <c r="C200" s="62">
        <v>1700000</v>
      </c>
      <c r="D200" s="62">
        <v>1700000</v>
      </c>
      <c r="E200" s="62">
        <v>1700000</v>
      </c>
      <c r="F200" s="171"/>
      <c r="G200" s="171"/>
      <c r="H200" s="171"/>
      <c r="I200" s="263"/>
      <c r="J200" s="171"/>
      <c r="K200" s="171"/>
      <c r="L200" s="301"/>
      <c r="M200" s="301"/>
    </row>
    <row r="201" spans="1:13" ht="12.75" customHeight="1" thickBot="1" x14ac:dyDescent="0.25">
      <c r="A201" s="2" t="s">
        <v>51</v>
      </c>
      <c r="B201" s="59"/>
      <c r="C201" s="63"/>
      <c r="D201" s="63"/>
      <c r="E201" s="63"/>
      <c r="F201" s="171"/>
      <c r="G201" s="171"/>
      <c r="H201" s="171"/>
      <c r="I201" s="263"/>
      <c r="J201" s="171"/>
      <c r="K201" s="171"/>
      <c r="L201" s="301"/>
      <c r="M201" s="301"/>
    </row>
    <row r="202" spans="1:13" ht="12.75" customHeight="1" thickBot="1" x14ac:dyDescent="0.25">
      <c r="A202" s="1" t="s">
        <v>25</v>
      </c>
      <c r="B202" s="59">
        <f>B203+B204</f>
        <v>141000</v>
      </c>
      <c r="C202" s="59">
        <f t="shared" ref="C202:E202" si="46">C203+C204</f>
        <v>140500</v>
      </c>
      <c r="D202" s="59">
        <f t="shared" si="46"/>
        <v>140500</v>
      </c>
      <c r="E202" s="59">
        <f t="shared" si="46"/>
        <v>140500</v>
      </c>
      <c r="F202" s="171"/>
      <c r="G202" s="171"/>
      <c r="H202" s="171"/>
      <c r="I202" s="263"/>
      <c r="J202" s="171"/>
      <c r="K202" s="171"/>
      <c r="L202" s="301"/>
      <c r="M202" s="301"/>
    </row>
    <row r="203" spans="1:13" ht="12.75" customHeight="1" thickBot="1" x14ac:dyDescent="0.25">
      <c r="A203" s="2" t="s">
        <v>50</v>
      </c>
      <c r="B203" s="62">
        <v>141000</v>
      </c>
      <c r="C203" s="62">
        <v>140500</v>
      </c>
      <c r="D203" s="62">
        <v>140500</v>
      </c>
      <c r="E203" s="62">
        <v>140500</v>
      </c>
      <c r="F203" s="171"/>
      <c r="G203" s="171"/>
      <c r="H203" s="171"/>
      <c r="I203" s="263"/>
      <c r="J203" s="171"/>
      <c r="K203" s="171"/>
      <c r="L203" s="301"/>
      <c r="M203" s="301"/>
    </row>
    <row r="204" spans="1:13" ht="12.75" customHeight="1" thickBot="1" x14ac:dyDescent="0.25">
      <c r="A204" s="2" t="s">
        <v>51</v>
      </c>
      <c r="B204" s="59"/>
      <c r="C204" s="63"/>
      <c r="D204" s="63"/>
      <c r="E204" s="63"/>
      <c r="F204" s="171"/>
      <c r="G204" s="171"/>
      <c r="H204" s="171"/>
      <c r="I204" s="263"/>
      <c r="J204" s="171"/>
      <c r="K204" s="171"/>
      <c r="L204" s="301"/>
      <c r="M204" s="301"/>
    </row>
    <row r="205" spans="1:13" ht="12.75" thickBot="1" x14ac:dyDescent="0.25">
      <c r="A205" s="1" t="s">
        <v>3</v>
      </c>
      <c r="B205" s="59">
        <f>B206+B207</f>
        <v>205000</v>
      </c>
      <c r="C205" s="59">
        <f t="shared" ref="C205:E205" si="47">C206+C207</f>
        <v>0</v>
      </c>
      <c r="D205" s="59">
        <f t="shared" si="47"/>
        <v>0</v>
      </c>
      <c r="E205" s="59">
        <f t="shared" si="47"/>
        <v>0</v>
      </c>
      <c r="F205" s="171"/>
      <c r="G205" s="171"/>
      <c r="H205" s="171"/>
      <c r="I205" s="263"/>
      <c r="J205" s="171"/>
      <c r="K205" s="171"/>
      <c r="L205" s="301"/>
      <c r="M205" s="301"/>
    </row>
    <row r="206" spans="1:13" ht="12.75" customHeight="1" thickBot="1" x14ac:dyDescent="0.25">
      <c r="A206" s="2" t="s">
        <v>50</v>
      </c>
      <c r="B206" s="59">
        <v>205000</v>
      </c>
      <c r="C206" s="64"/>
      <c r="D206" s="64"/>
      <c r="E206" s="64"/>
      <c r="F206" s="171"/>
      <c r="G206" s="171"/>
      <c r="H206" s="171"/>
      <c r="I206" s="263"/>
      <c r="J206" s="171"/>
      <c r="K206" s="171"/>
      <c r="L206" s="301"/>
      <c r="M206" s="301"/>
    </row>
    <row r="207" spans="1:13" ht="12.75" customHeight="1" thickBot="1" x14ac:dyDescent="0.25">
      <c r="A207" s="2" t="s">
        <v>51</v>
      </c>
      <c r="B207" s="59"/>
      <c r="C207" s="64"/>
      <c r="D207" s="64"/>
      <c r="E207" s="64"/>
      <c r="F207" s="171"/>
      <c r="G207" s="171"/>
      <c r="H207" s="171"/>
      <c r="I207" s="263"/>
      <c r="J207" s="171"/>
      <c r="K207" s="171"/>
      <c r="L207" s="301"/>
      <c r="M207" s="301"/>
    </row>
    <row r="208" spans="1:13" ht="12.75" customHeight="1" thickBot="1" x14ac:dyDescent="0.25">
      <c r="A208" s="39" t="s">
        <v>30</v>
      </c>
      <c r="B208" s="59">
        <f>B205+B202+B199+B196+B193+B190+B187</f>
        <v>168714000</v>
      </c>
      <c r="C208" s="59">
        <f>C205+C202+C199+C196+C193+C190+C187</f>
        <v>167478500</v>
      </c>
      <c r="D208" s="59">
        <f t="shared" ref="D208:E208" si="48">D205+D202+D199+D196+D193+D190+D187</f>
        <v>167478500</v>
      </c>
      <c r="E208" s="59">
        <f t="shared" si="48"/>
        <v>167478500</v>
      </c>
      <c r="F208" s="171"/>
      <c r="G208" s="171"/>
      <c r="H208" s="171"/>
      <c r="I208" s="263"/>
      <c r="J208" s="171"/>
      <c r="K208" s="171"/>
      <c r="L208" s="301"/>
      <c r="M208" s="301"/>
    </row>
    <row r="209" spans="1:14" ht="18.75" customHeight="1" thickBot="1" x14ac:dyDescent="0.25">
      <c r="A209" s="40" t="s">
        <v>31</v>
      </c>
      <c r="B209" s="65">
        <f>IF(B208-B179=0,0,"Error")</f>
        <v>0</v>
      </c>
      <c r="C209" s="65">
        <f>IF(C208-C179=0,0,"Error")</f>
        <v>0</v>
      </c>
      <c r="D209" s="65">
        <f>IF(D208-D179=0,0,"Error")</f>
        <v>0</v>
      </c>
      <c r="E209" s="65">
        <f>IF(E208-E179=0,0,"Error")</f>
        <v>0</v>
      </c>
      <c r="F209" s="171"/>
      <c r="G209" s="171"/>
      <c r="H209" s="171"/>
      <c r="I209" s="263"/>
      <c r="J209" s="171"/>
      <c r="K209" s="171"/>
      <c r="L209" s="301"/>
      <c r="M209" s="301"/>
    </row>
    <row r="210" spans="1:14" ht="14.25" customHeight="1" thickBot="1" x14ac:dyDescent="0.25">
      <c r="A210" s="466" t="s">
        <v>42</v>
      </c>
      <c r="B210" s="467"/>
      <c r="C210" s="467"/>
      <c r="D210" s="467"/>
      <c r="E210" s="468"/>
      <c r="F210" s="171"/>
      <c r="G210" s="171"/>
      <c r="H210" s="171"/>
      <c r="I210" s="263"/>
      <c r="J210" s="171"/>
      <c r="K210" s="171"/>
      <c r="L210" s="301"/>
      <c r="M210" s="301"/>
    </row>
    <row r="211" spans="1:14" ht="17.25" customHeight="1" thickBot="1" x14ac:dyDescent="0.25">
      <c r="A211" s="466" t="s">
        <v>37</v>
      </c>
      <c r="B211" s="467"/>
      <c r="C211" s="467"/>
      <c r="D211" s="467"/>
      <c r="E211" s="468"/>
      <c r="F211" s="171"/>
      <c r="G211" s="171"/>
      <c r="H211" s="171"/>
      <c r="I211" s="263"/>
      <c r="J211" s="171"/>
      <c r="K211" s="171"/>
      <c r="L211" s="301"/>
      <c r="M211" s="301"/>
    </row>
    <row r="212" spans="1:14" ht="24.75" customHeight="1" thickBot="1" x14ac:dyDescent="0.25">
      <c r="A212" s="96" t="s">
        <v>142</v>
      </c>
      <c r="B212" s="393" t="s">
        <v>228</v>
      </c>
      <c r="C212" s="394"/>
      <c r="D212" s="394"/>
      <c r="E212" s="395"/>
      <c r="F212" s="171"/>
      <c r="G212" s="171"/>
      <c r="H212" s="171"/>
      <c r="I212" s="263"/>
      <c r="J212" s="171"/>
      <c r="K212" s="171"/>
      <c r="L212" s="301"/>
      <c r="M212" s="301"/>
    </row>
    <row r="213" spans="1:14" ht="53.25" customHeight="1" thickBot="1" x14ac:dyDescent="0.25">
      <c r="A213" s="21" t="s">
        <v>229</v>
      </c>
      <c r="B213" s="47" t="s">
        <v>209</v>
      </c>
      <c r="C213" s="48" t="s">
        <v>82</v>
      </c>
      <c r="D213" s="413" t="s">
        <v>229</v>
      </c>
      <c r="E213" s="414"/>
      <c r="F213" s="171"/>
      <c r="G213" s="171"/>
      <c r="H213" s="171"/>
      <c r="I213" s="263"/>
      <c r="J213" s="171"/>
      <c r="K213" s="171"/>
      <c r="L213" s="301"/>
      <c r="M213" s="301"/>
      <c r="N213" s="302"/>
    </row>
    <row r="214" spans="1:14" ht="21.75" customHeight="1" thickBot="1" x14ac:dyDescent="0.25">
      <c r="A214" s="8" t="s">
        <v>9</v>
      </c>
      <c r="B214" s="415" t="s">
        <v>220</v>
      </c>
      <c r="C214" s="416"/>
      <c r="D214" s="416"/>
      <c r="E214" s="417"/>
      <c r="F214" s="171"/>
      <c r="G214" s="171"/>
      <c r="H214" s="171"/>
      <c r="I214" s="263"/>
      <c r="J214" s="171"/>
      <c r="K214" s="171"/>
      <c r="L214" s="301"/>
      <c r="M214" s="301"/>
      <c r="N214" s="302"/>
    </row>
    <row r="215" spans="1:14" ht="12.75" customHeight="1" thickBot="1" x14ac:dyDescent="0.25">
      <c r="A215" s="8" t="s">
        <v>14</v>
      </c>
      <c r="B215" s="387" t="s">
        <v>78</v>
      </c>
      <c r="C215" s="388"/>
      <c r="D215" s="388"/>
      <c r="E215" s="389"/>
      <c r="F215" s="171"/>
      <c r="G215" s="171"/>
      <c r="H215" s="171"/>
      <c r="I215" s="263"/>
      <c r="J215" s="171"/>
      <c r="K215" s="171"/>
      <c r="L215" s="301"/>
      <c r="M215" s="301"/>
      <c r="N215" s="302"/>
    </row>
    <row r="216" spans="1:14" ht="25.5" customHeight="1" x14ac:dyDescent="0.2">
      <c r="A216" s="346"/>
      <c r="B216" s="5">
        <v>2020</v>
      </c>
      <c r="C216" s="5">
        <v>2021</v>
      </c>
      <c r="D216" s="5">
        <v>2022</v>
      </c>
      <c r="E216" s="5">
        <v>2023</v>
      </c>
      <c r="F216" s="171"/>
      <c r="G216" s="171"/>
      <c r="H216" s="171"/>
      <c r="I216" s="263"/>
      <c r="J216" s="171"/>
      <c r="K216" s="171"/>
      <c r="L216" s="301"/>
      <c r="M216" s="301"/>
      <c r="N216" s="302"/>
    </row>
    <row r="217" spans="1:14" ht="25.5" customHeight="1" thickBot="1" x14ac:dyDescent="0.25">
      <c r="A217" s="347"/>
      <c r="B217" s="51" t="s">
        <v>5</v>
      </c>
      <c r="C217" s="51" t="s">
        <v>6</v>
      </c>
      <c r="D217" s="51" t="s">
        <v>6</v>
      </c>
      <c r="E217" s="51" t="s">
        <v>6</v>
      </c>
      <c r="F217" s="171"/>
      <c r="G217" s="171"/>
      <c r="H217" s="171"/>
      <c r="I217" s="263"/>
      <c r="J217" s="171"/>
      <c r="K217" s="171"/>
      <c r="L217" s="301"/>
      <c r="M217" s="301"/>
      <c r="N217" s="302"/>
    </row>
    <row r="218" spans="1:14" ht="18" customHeight="1" thickBot="1" x14ac:dyDescent="0.25">
      <c r="A218" s="8" t="s">
        <v>8</v>
      </c>
      <c r="B218" s="52">
        <v>1</v>
      </c>
      <c r="C218" s="52"/>
      <c r="D218" s="52"/>
      <c r="E218" s="52"/>
      <c r="F218" s="171"/>
      <c r="G218" s="171"/>
      <c r="H218" s="171"/>
      <c r="I218" s="263"/>
      <c r="J218" s="171"/>
      <c r="K218" s="171"/>
      <c r="L218" s="301"/>
      <c r="M218" s="301"/>
      <c r="N218" s="302"/>
    </row>
    <row r="219" spans="1:14" ht="12.75" thickBot="1" x14ac:dyDescent="0.25">
      <c r="A219" s="8" t="s">
        <v>317</v>
      </c>
      <c r="B219" s="52">
        <v>5025487</v>
      </c>
      <c r="C219" s="52"/>
      <c r="D219" s="52">
        <f>D237</f>
        <v>0</v>
      </c>
      <c r="E219" s="52">
        <f>E237</f>
        <v>0</v>
      </c>
      <c r="F219" s="171"/>
      <c r="G219" s="171"/>
      <c r="H219" s="171"/>
      <c r="I219" s="263"/>
      <c r="J219" s="171"/>
      <c r="K219" s="171"/>
      <c r="L219" s="301"/>
      <c r="M219" s="301"/>
      <c r="N219" s="302"/>
    </row>
    <row r="220" spans="1:14" ht="12.75" customHeight="1" thickBot="1" x14ac:dyDescent="0.25">
      <c r="A220" s="8" t="s">
        <v>318</v>
      </c>
      <c r="B220" s="10">
        <f>B219/B218</f>
        <v>5025487</v>
      </c>
      <c r="C220" s="10" t="e">
        <f t="shared" ref="C220:E220" si="49">C219/C218</f>
        <v>#DIV/0!</v>
      </c>
      <c r="D220" s="10" t="e">
        <f t="shared" si="49"/>
        <v>#DIV/0!</v>
      </c>
      <c r="E220" s="10" t="e">
        <f t="shared" si="49"/>
        <v>#DIV/0!</v>
      </c>
      <c r="F220" s="171"/>
      <c r="G220" s="171"/>
      <c r="H220" s="171"/>
      <c r="I220" s="263"/>
      <c r="J220" s="171"/>
      <c r="K220" s="171"/>
      <c r="L220" s="301"/>
      <c r="M220" s="301"/>
      <c r="N220" s="94"/>
    </row>
    <row r="221" spans="1:14" ht="12.75" customHeight="1" thickBot="1" x14ac:dyDescent="0.25">
      <c r="A221" s="8" t="s">
        <v>16</v>
      </c>
      <c r="B221" s="298" t="s">
        <v>22</v>
      </c>
      <c r="C221" s="11">
        <f>C218/B218-1</f>
        <v>-1</v>
      </c>
      <c r="D221" s="11" t="e">
        <f t="shared" ref="D221:E223" si="50">D218/C218-1</f>
        <v>#DIV/0!</v>
      </c>
      <c r="E221" s="11" t="e">
        <f t="shared" si="50"/>
        <v>#DIV/0!</v>
      </c>
      <c r="F221" s="171"/>
      <c r="G221" s="171"/>
      <c r="H221" s="171"/>
      <c r="I221" s="263"/>
      <c r="J221" s="171"/>
      <c r="K221" s="171"/>
      <c r="L221" s="301"/>
      <c r="M221" s="301"/>
      <c r="N221" s="94"/>
    </row>
    <row r="222" spans="1:14" ht="12.75" customHeight="1" thickBot="1" x14ac:dyDescent="0.25">
      <c r="A222" s="8" t="s">
        <v>17</v>
      </c>
      <c r="B222" s="298" t="s">
        <v>22</v>
      </c>
      <c r="C222" s="11">
        <f>C219/B219-1</f>
        <v>-1</v>
      </c>
      <c r="D222" s="11" t="e">
        <f t="shared" si="50"/>
        <v>#DIV/0!</v>
      </c>
      <c r="E222" s="11" t="e">
        <f t="shared" si="50"/>
        <v>#DIV/0!</v>
      </c>
      <c r="F222" s="171"/>
      <c r="G222" s="171"/>
      <c r="H222" s="171"/>
      <c r="I222" s="263"/>
      <c r="J222" s="171"/>
      <c r="K222" s="171"/>
      <c r="L222" s="301"/>
      <c r="M222" s="301"/>
      <c r="N222" s="94"/>
    </row>
    <row r="223" spans="1:14" ht="12.75" thickBot="1" x14ac:dyDescent="0.25">
      <c r="A223" s="8" t="s">
        <v>18</v>
      </c>
      <c r="B223" s="298" t="s">
        <v>22</v>
      </c>
      <c r="C223" s="11" t="e">
        <f>C220/B220-1</f>
        <v>#DIV/0!</v>
      </c>
      <c r="D223" s="11" t="e">
        <f t="shared" si="50"/>
        <v>#DIV/0!</v>
      </c>
      <c r="E223" s="11" t="e">
        <f t="shared" si="50"/>
        <v>#DIV/0!</v>
      </c>
      <c r="F223" s="171"/>
      <c r="G223" s="171"/>
      <c r="H223" s="171"/>
      <c r="I223" s="263"/>
      <c r="J223" s="171"/>
      <c r="K223" s="171"/>
      <c r="L223" s="301"/>
      <c r="M223" s="301"/>
    </row>
    <row r="224" spans="1:14" ht="12.75" customHeight="1" thickBot="1" x14ac:dyDescent="0.25">
      <c r="A224" s="348" t="s">
        <v>193</v>
      </c>
      <c r="B224" s="349"/>
      <c r="C224" s="349"/>
      <c r="D224" s="349"/>
      <c r="E224" s="350"/>
      <c r="F224" s="171"/>
      <c r="G224" s="171"/>
      <c r="H224" s="171"/>
      <c r="I224" s="263"/>
      <c r="J224" s="171"/>
      <c r="K224" s="171"/>
      <c r="L224" s="301"/>
      <c r="M224" s="301"/>
    </row>
    <row r="225" spans="1:14" ht="12" customHeight="1" x14ac:dyDescent="0.2">
      <c r="A225" s="346"/>
      <c r="B225" s="5">
        <v>2020</v>
      </c>
      <c r="C225" s="5">
        <v>2021</v>
      </c>
      <c r="D225" s="5">
        <v>2022</v>
      </c>
      <c r="E225" s="5">
        <v>2023</v>
      </c>
      <c r="F225" s="171"/>
      <c r="G225" s="171"/>
      <c r="H225" s="171"/>
      <c r="I225" s="263"/>
      <c r="J225" s="171"/>
      <c r="K225" s="171"/>
      <c r="L225" s="301"/>
      <c r="M225" s="301"/>
    </row>
    <row r="226" spans="1:14" ht="12.75" thickBot="1" x14ac:dyDescent="0.25">
      <c r="A226" s="347"/>
      <c r="B226" s="9" t="s">
        <v>5</v>
      </c>
      <c r="C226" s="9" t="s">
        <v>6</v>
      </c>
      <c r="D226" s="9" t="s">
        <v>6</v>
      </c>
      <c r="E226" s="9" t="s">
        <v>6</v>
      </c>
      <c r="F226" s="171"/>
      <c r="G226" s="171"/>
      <c r="H226" s="171"/>
      <c r="I226" s="263"/>
      <c r="J226" s="171"/>
      <c r="K226" s="171"/>
      <c r="L226" s="301"/>
      <c r="M226" s="301"/>
    </row>
    <row r="227" spans="1:14" ht="12.75" customHeight="1" thickBot="1" x14ac:dyDescent="0.25">
      <c r="A227" s="1" t="s">
        <v>38</v>
      </c>
      <c r="B227" s="12">
        <f>B228+B229+B230+B231</f>
        <v>0</v>
      </c>
      <c r="C227" s="12">
        <f t="shared" ref="C227:E227" si="51">C228+C229+C230+C231</f>
        <v>0</v>
      </c>
      <c r="D227" s="12">
        <f t="shared" si="51"/>
        <v>0</v>
      </c>
      <c r="E227" s="12">
        <f t="shared" si="51"/>
        <v>0</v>
      </c>
      <c r="F227" s="171"/>
      <c r="G227" s="171"/>
      <c r="H227" s="171"/>
      <c r="I227" s="263"/>
      <c r="J227" s="171"/>
      <c r="K227" s="171"/>
      <c r="L227" s="301"/>
      <c r="M227" s="301"/>
    </row>
    <row r="228" spans="1:14" ht="12.75" customHeight="1" thickBot="1" x14ac:dyDescent="0.25">
      <c r="A228" s="2" t="s">
        <v>50</v>
      </c>
      <c r="B228" s="12"/>
      <c r="C228" s="12"/>
      <c r="D228" s="12"/>
      <c r="E228" s="12"/>
      <c r="F228" s="171"/>
      <c r="G228" s="171"/>
      <c r="H228" s="171"/>
      <c r="I228" s="263"/>
      <c r="J228" s="171"/>
      <c r="K228" s="171"/>
      <c r="L228" s="301"/>
      <c r="M228" s="301"/>
    </row>
    <row r="229" spans="1:14" ht="12.75" customHeight="1" thickBot="1" x14ac:dyDescent="0.25">
      <c r="A229" s="2" t="s">
        <v>84</v>
      </c>
      <c r="B229" s="12"/>
      <c r="C229" s="12"/>
      <c r="D229" s="12"/>
      <c r="E229" s="12"/>
      <c r="F229" s="171"/>
      <c r="G229" s="171"/>
      <c r="H229" s="171"/>
      <c r="I229" s="263"/>
      <c r="J229" s="171"/>
      <c r="K229" s="171"/>
      <c r="L229" s="301"/>
      <c r="M229" s="301"/>
    </row>
    <row r="230" spans="1:14" ht="12.75" customHeight="1" thickBot="1" x14ac:dyDescent="0.25">
      <c r="A230" s="2" t="s">
        <v>85</v>
      </c>
      <c r="B230" s="12"/>
      <c r="C230" s="12"/>
      <c r="D230" s="12"/>
      <c r="E230" s="12"/>
      <c r="F230" s="171"/>
      <c r="G230" s="171"/>
      <c r="H230" s="171"/>
      <c r="I230" s="263"/>
      <c r="J230" s="171"/>
      <c r="K230" s="171"/>
      <c r="L230" s="301"/>
      <c r="M230" s="301"/>
    </row>
    <row r="231" spans="1:14" ht="12.75" customHeight="1" thickBot="1" x14ac:dyDescent="0.25">
      <c r="A231" s="2" t="s">
        <v>86</v>
      </c>
      <c r="B231" s="12"/>
      <c r="C231" s="12"/>
      <c r="D231" s="12"/>
      <c r="E231" s="12"/>
      <c r="F231" s="171"/>
      <c r="G231" s="171"/>
      <c r="H231" s="171"/>
      <c r="I231" s="263"/>
      <c r="J231" s="171"/>
      <c r="K231" s="171"/>
      <c r="L231" s="301"/>
      <c r="M231" s="301"/>
    </row>
    <row r="232" spans="1:14" ht="12.75" customHeight="1" thickBot="1" x14ac:dyDescent="0.25">
      <c r="A232" s="1" t="s">
        <v>39</v>
      </c>
      <c r="B232" s="13">
        <f>B233+B234+B235+B236</f>
        <v>5025487</v>
      </c>
      <c r="C232" s="13">
        <f t="shared" ref="C232:E232" si="52">C233+C234+C235+C236</f>
        <v>0</v>
      </c>
      <c r="D232" s="13">
        <f t="shared" si="52"/>
        <v>0</v>
      </c>
      <c r="E232" s="13">
        <f t="shared" si="52"/>
        <v>0</v>
      </c>
      <c r="F232" s="171"/>
      <c r="G232" s="171"/>
      <c r="H232" s="171"/>
      <c r="I232" s="263"/>
      <c r="J232" s="171"/>
      <c r="K232" s="171"/>
      <c r="L232" s="301"/>
      <c r="M232" s="301"/>
    </row>
    <row r="233" spans="1:14" ht="12.75" customHeight="1" thickBot="1" x14ac:dyDescent="0.25">
      <c r="A233" s="2" t="s">
        <v>50</v>
      </c>
      <c r="B233" s="13"/>
      <c r="C233" s="13"/>
      <c r="D233" s="13"/>
      <c r="E233" s="13"/>
      <c r="F233" s="171"/>
      <c r="G233" s="171"/>
      <c r="H233" s="171"/>
      <c r="I233" s="263"/>
      <c r="J233" s="171"/>
      <c r="K233" s="171"/>
      <c r="L233" s="301"/>
      <c r="M233" s="301"/>
    </row>
    <row r="234" spans="1:14" ht="12.75" customHeight="1" thickBot="1" x14ac:dyDescent="0.25">
      <c r="A234" s="2" t="s">
        <v>84</v>
      </c>
      <c r="B234" s="13">
        <v>5025487</v>
      </c>
      <c r="C234" s="12"/>
      <c r="D234" s="12"/>
      <c r="E234" s="12"/>
      <c r="F234" s="171"/>
      <c r="G234" s="171"/>
      <c r="H234" s="171"/>
      <c r="I234" s="263"/>
      <c r="J234" s="171"/>
      <c r="K234" s="171"/>
      <c r="L234" s="301"/>
      <c r="M234" s="301"/>
    </row>
    <row r="235" spans="1:14" ht="12.75" customHeight="1" thickBot="1" x14ac:dyDescent="0.25">
      <c r="A235" s="2" t="s">
        <v>85</v>
      </c>
      <c r="B235" s="13"/>
      <c r="C235" s="12"/>
      <c r="D235" s="12"/>
      <c r="E235" s="12"/>
      <c r="F235" s="171"/>
      <c r="G235" s="171"/>
      <c r="H235" s="171"/>
      <c r="I235" s="263"/>
      <c r="J235" s="171"/>
      <c r="K235" s="171"/>
      <c r="L235" s="301"/>
      <c r="M235" s="301"/>
    </row>
    <row r="236" spans="1:14" ht="12.75" customHeight="1" thickBot="1" x14ac:dyDescent="0.25">
      <c r="A236" s="2" t="s">
        <v>86</v>
      </c>
      <c r="B236" s="13"/>
      <c r="C236" s="12"/>
      <c r="D236" s="12"/>
      <c r="E236" s="12"/>
      <c r="F236" s="171"/>
      <c r="G236" s="171"/>
      <c r="H236" s="171"/>
      <c r="I236" s="263"/>
      <c r="J236" s="171"/>
      <c r="K236" s="171"/>
      <c r="L236" s="301"/>
      <c r="M236" s="301"/>
    </row>
    <row r="237" spans="1:14" ht="12.75" customHeight="1" thickBot="1" x14ac:dyDescent="0.25">
      <c r="A237" s="50" t="s">
        <v>55</v>
      </c>
      <c r="B237" s="13">
        <f>B227+B232</f>
        <v>5025487</v>
      </c>
      <c r="C237" s="13">
        <f t="shared" ref="C237:E237" si="53">C227+C232</f>
        <v>0</v>
      </c>
      <c r="D237" s="13">
        <f t="shared" si="53"/>
        <v>0</v>
      </c>
      <c r="E237" s="13">
        <f t="shared" si="53"/>
        <v>0</v>
      </c>
      <c r="F237" s="171"/>
      <c r="G237" s="171"/>
      <c r="H237" s="171"/>
      <c r="I237" s="263"/>
      <c r="J237" s="171"/>
      <c r="K237" s="171"/>
      <c r="L237" s="301"/>
      <c r="M237" s="301"/>
    </row>
    <row r="238" spans="1:14" ht="87" customHeight="1" thickBot="1" x14ac:dyDescent="0.25">
      <c r="A238" s="21" t="s">
        <v>253</v>
      </c>
      <c r="B238" s="47" t="s">
        <v>241</v>
      </c>
      <c r="C238" s="48" t="s">
        <v>82</v>
      </c>
      <c r="D238" s="413"/>
      <c r="E238" s="414"/>
      <c r="F238" s="171"/>
      <c r="G238" s="171"/>
      <c r="H238" s="171"/>
      <c r="I238" s="263"/>
      <c r="J238" s="171"/>
      <c r="K238" s="171"/>
      <c r="L238" s="301"/>
      <c r="M238" s="301"/>
      <c r="N238" s="302"/>
    </row>
    <row r="239" spans="1:14" ht="26.25" customHeight="1" thickBot="1" x14ac:dyDescent="0.25">
      <c r="A239" s="8" t="s">
        <v>9</v>
      </c>
      <c r="B239" s="469" t="s">
        <v>241</v>
      </c>
      <c r="C239" s="470"/>
      <c r="D239" s="470"/>
      <c r="E239" s="471"/>
      <c r="F239" s="171"/>
      <c r="G239" s="171"/>
      <c r="H239" s="171"/>
      <c r="I239" s="263"/>
      <c r="J239" s="171"/>
      <c r="K239" s="171"/>
      <c r="L239" s="301"/>
      <c r="M239" s="301"/>
      <c r="N239" s="302"/>
    </row>
    <row r="240" spans="1:14" ht="12.75" customHeight="1" thickBot="1" x14ac:dyDescent="0.25">
      <c r="A240" s="8" t="s">
        <v>14</v>
      </c>
      <c r="B240" s="387" t="s">
        <v>83</v>
      </c>
      <c r="C240" s="388"/>
      <c r="D240" s="388"/>
      <c r="E240" s="389"/>
      <c r="F240" s="171"/>
      <c r="G240" s="171"/>
      <c r="H240" s="171"/>
      <c r="I240" s="263"/>
      <c r="J240" s="171"/>
      <c r="K240" s="171"/>
      <c r="L240" s="301"/>
      <c r="M240" s="301"/>
      <c r="N240" s="302"/>
    </row>
    <row r="241" spans="1:14" ht="25.5" customHeight="1" x14ac:dyDescent="0.2">
      <c r="A241" s="346"/>
      <c r="B241" s="5">
        <v>2020</v>
      </c>
      <c r="C241" s="5">
        <v>2021</v>
      </c>
      <c r="D241" s="5">
        <v>2022</v>
      </c>
      <c r="E241" s="5">
        <v>2023</v>
      </c>
      <c r="F241" s="171"/>
      <c r="G241" s="171"/>
      <c r="H241" s="171"/>
      <c r="I241" s="263"/>
      <c r="J241" s="171"/>
      <c r="K241" s="171"/>
      <c r="L241" s="301"/>
      <c r="M241" s="301"/>
      <c r="N241" s="302"/>
    </row>
    <row r="242" spans="1:14" ht="25.5" customHeight="1" thickBot="1" x14ac:dyDescent="0.25">
      <c r="A242" s="347"/>
      <c r="B242" s="51" t="s">
        <v>5</v>
      </c>
      <c r="C242" s="51" t="s">
        <v>6</v>
      </c>
      <c r="D242" s="51" t="s">
        <v>6</v>
      </c>
      <c r="E242" s="51" t="s">
        <v>6</v>
      </c>
      <c r="F242" s="171"/>
      <c r="G242" s="171"/>
      <c r="H242" s="171"/>
      <c r="I242" s="263"/>
      <c r="J242" s="171"/>
      <c r="K242" s="171"/>
      <c r="L242" s="301"/>
      <c r="M242" s="301"/>
      <c r="N242" s="302"/>
    </row>
    <row r="243" spans="1:14" ht="18" customHeight="1" thickBot="1" x14ac:dyDescent="0.25">
      <c r="A243" s="8" t="s">
        <v>8</v>
      </c>
      <c r="B243" s="52">
        <v>1</v>
      </c>
      <c r="C243" s="52"/>
      <c r="D243" s="52"/>
      <c r="E243" s="52"/>
      <c r="F243" s="171"/>
      <c r="G243" s="171"/>
      <c r="H243" s="171"/>
      <c r="I243" s="263"/>
      <c r="J243" s="171"/>
      <c r="K243" s="171"/>
      <c r="L243" s="301"/>
      <c r="M243" s="301"/>
      <c r="N243" s="302"/>
    </row>
    <row r="244" spans="1:14" ht="26.25" customHeight="1" thickBot="1" x14ac:dyDescent="0.25">
      <c r="A244" s="8" t="s">
        <v>317</v>
      </c>
      <c r="B244" s="52">
        <v>400000</v>
      </c>
      <c r="C244" s="52"/>
      <c r="D244" s="52">
        <f>D262</f>
        <v>0</v>
      </c>
      <c r="E244" s="52">
        <f>E262</f>
        <v>0</v>
      </c>
      <c r="F244" s="171"/>
      <c r="G244" s="171"/>
      <c r="H244" s="171"/>
      <c r="I244" s="263"/>
      <c r="J244" s="171"/>
      <c r="K244" s="171"/>
      <c r="L244" s="301"/>
      <c r="M244" s="301"/>
      <c r="N244" s="302"/>
    </row>
    <row r="245" spans="1:14" ht="12.75" customHeight="1" thickBot="1" x14ac:dyDescent="0.25">
      <c r="A245" s="8" t="s">
        <v>318</v>
      </c>
      <c r="B245" s="10">
        <f>B244/B243</f>
        <v>400000</v>
      </c>
      <c r="C245" s="10" t="e">
        <f>C244/C243</f>
        <v>#DIV/0!</v>
      </c>
      <c r="D245" s="10" t="e">
        <f>D244/D243</f>
        <v>#DIV/0!</v>
      </c>
      <c r="E245" s="10" t="e">
        <f>E244/E243</f>
        <v>#DIV/0!</v>
      </c>
      <c r="F245" s="171"/>
      <c r="G245" s="171"/>
      <c r="H245" s="171"/>
      <c r="I245" s="263"/>
      <c r="J245" s="171"/>
      <c r="K245" s="171"/>
      <c r="L245" s="301"/>
      <c r="M245" s="301"/>
      <c r="N245" s="94"/>
    </row>
    <row r="246" spans="1:14" ht="12.75" customHeight="1" thickBot="1" x14ac:dyDescent="0.25">
      <c r="A246" s="8" t="s">
        <v>16</v>
      </c>
      <c r="B246" s="298" t="s">
        <v>22</v>
      </c>
      <c r="C246" s="11">
        <f t="shared" ref="C246:E248" si="54">C243/B243-1</f>
        <v>-1</v>
      </c>
      <c r="D246" s="11" t="e">
        <f t="shared" si="54"/>
        <v>#DIV/0!</v>
      </c>
      <c r="E246" s="11" t="e">
        <f t="shared" si="54"/>
        <v>#DIV/0!</v>
      </c>
      <c r="F246" s="171"/>
      <c r="G246" s="171"/>
      <c r="H246" s="171"/>
      <c r="I246" s="263"/>
      <c r="J246" s="171"/>
      <c r="K246" s="171"/>
      <c r="L246" s="301"/>
      <c r="M246" s="301"/>
      <c r="N246" s="94"/>
    </row>
    <row r="247" spans="1:14" ht="12.75" customHeight="1" thickBot="1" x14ac:dyDescent="0.25">
      <c r="A247" s="8" t="s">
        <v>17</v>
      </c>
      <c r="B247" s="298" t="s">
        <v>22</v>
      </c>
      <c r="C247" s="11">
        <f t="shared" si="54"/>
        <v>-1</v>
      </c>
      <c r="D247" s="11" t="e">
        <f t="shared" si="54"/>
        <v>#DIV/0!</v>
      </c>
      <c r="E247" s="11" t="e">
        <f t="shared" si="54"/>
        <v>#DIV/0!</v>
      </c>
      <c r="F247" s="171"/>
      <c r="G247" s="171"/>
      <c r="H247" s="171"/>
      <c r="I247" s="263"/>
      <c r="J247" s="171"/>
      <c r="K247" s="171"/>
      <c r="L247" s="301"/>
      <c r="M247" s="301"/>
      <c r="N247" s="94"/>
    </row>
    <row r="248" spans="1:14" ht="12.75" thickBot="1" x14ac:dyDescent="0.25">
      <c r="A248" s="8" t="s">
        <v>18</v>
      </c>
      <c r="B248" s="298" t="s">
        <v>22</v>
      </c>
      <c r="C248" s="11" t="e">
        <f t="shared" si="54"/>
        <v>#DIV/0!</v>
      </c>
      <c r="D248" s="11" t="e">
        <f t="shared" si="54"/>
        <v>#DIV/0!</v>
      </c>
      <c r="E248" s="11" t="e">
        <f t="shared" si="54"/>
        <v>#DIV/0!</v>
      </c>
      <c r="F248" s="171"/>
      <c r="G248" s="171"/>
      <c r="H248" s="171"/>
      <c r="I248" s="263"/>
      <c r="J248" s="171"/>
      <c r="K248" s="171"/>
      <c r="L248" s="301"/>
      <c r="M248" s="301"/>
    </row>
    <row r="249" spans="1:14" ht="12.75" customHeight="1" thickBot="1" x14ac:dyDescent="0.25">
      <c r="A249" s="348" t="s">
        <v>193</v>
      </c>
      <c r="B249" s="349"/>
      <c r="C249" s="349"/>
      <c r="D249" s="349"/>
      <c r="E249" s="350"/>
      <c r="F249" s="171"/>
      <c r="G249" s="171"/>
      <c r="H249" s="171"/>
      <c r="I249" s="263"/>
      <c r="J249" s="171"/>
      <c r="K249" s="171"/>
      <c r="L249" s="301"/>
      <c r="M249" s="301"/>
    </row>
    <row r="250" spans="1:14" ht="12" customHeight="1" x14ac:dyDescent="0.2">
      <c r="A250" s="346"/>
      <c r="B250" s="5">
        <v>2020</v>
      </c>
      <c r="C250" s="5">
        <v>2021</v>
      </c>
      <c r="D250" s="5">
        <v>2022</v>
      </c>
      <c r="E250" s="5">
        <v>2023</v>
      </c>
      <c r="F250" s="171"/>
      <c r="G250" s="171"/>
      <c r="H250" s="171"/>
      <c r="I250" s="263"/>
      <c r="J250" s="171"/>
      <c r="K250" s="171"/>
      <c r="L250" s="301"/>
      <c r="M250" s="301"/>
    </row>
    <row r="251" spans="1:14" ht="12.75" thickBot="1" x14ac:dyDescent="0.25">
      <c r="A251" s="347"/>
      <c r="B251" s="9" t="s">
        <v>5</v>
      </c>
      <c r="C251" s="9" t="s">
        <v>6</v>
      </c>
      <c r="D251" s="9" t="s">
        <v>6</v>
      </c>
      <c r="E251" s="9" t="s">
        <v>6</v>
      </c>
      <c r="F251" s="171"/>
      <c r="G251" s="171"/>
      <c r="H251" s="171"/>
      <c r="I251" s="263"/>
      <c r="J251" s="171"/>
      <c r="K251" s="171"/>
      <c r="L251" s="301"/>
      <c r="M251" s="301"/>
    </row>
    <row r="252" spans="1:14" ht="12.75" customHeight="1" thickBot="1" x14ac:dyDescent="0.25">
      <c r="A252" s="1" t="s">
        <v>38</v>
      </c>
      <c r="B252" s="12">
        <f>B253+B254+B255+B256</f>
        <v>0</v>
      </c>
      <c r="C252" s="12">
        <f>C253+C254+C255+C256</f>
        <v>0</v>
      </c>
      <c r="D252" s="12">
        <f>D253+D254+D255+D256</f>
        <v>0</v>
      </c>
      <c r="E252" s="12">
        <f>E253+E254+E255+E256</f>
        <v>0</v>
      </c>
      <c r="F252" s="171"/>
      <c r="G252" s="171"/>
      <c r="H252" s="171"/>
      <c r="I252" s="263"/>
      <c r="J252" s="171"/>
      <c r="K252" s="171"/>
      <c r="L252" s="301"/>
      <c r="M252" s="301"/>
    </row>
    <row r="253" spans="1:14" ht="12.75" customHeight="1" thickBot="1" x14ac:dyDescent="0.25">
      <c r="A253" s="2" t="s">
        <v>50</v>
      </c>
      <c r="B253" s="12"/>
      <c r="C253" s="12"/>
      <c r="D253" s="12"/>
      <c r="E253" s="12"/>
      <c r="F253" s="171"/>
      <c r="G253" s="171"/>
      <c r="H253" s="171"/>
      <c r="I253" s="263"/>
      <c r="J253" s="171"/>
      <c r="K253" s="171"/>
      <c r="L253" s="301"/>
      <c r="M253" s="301"/>
    </row>
    <row r="254" spans="1:14" ht="12.75" customHeight="1" thickBot="1" x14ac:dyDescent="0.25">
      <c r="A254" s="2" t="s">
        <v>84</v>
      </c>
      <c r="B254" s="12"/>
      <c r="C254" s="12"/>
      <c r="D254" s="12"/>
      <c r="E254" s="12"/>
      <c r="F254" s="171"/>
      <c r="G254" s="171"/>
      <c r="H254" s="171"/>
      <c r="I254" s="263"/>
      <c r="J254" s="171"/>
      <c r="K254" s="171"/>
      <c r="L254" s="301"/>
      <c r="M254" s="301"/>
    </row>
    <row r="255" spans="1:14" ht="12.75" customHeight="1" thickBot="1" x14ac:dyDescent="0.25">
      <c r="A255" s="2" t="s">
        <v>85</v>
      </c>
      <c r="B255" s="12"/>
      <c r="C255" s="12"/>
      <c r="D255" s="12"/>
      <c r="E255" s="12"/>
      <c r="F255" s="171"/>
      <c r="G255" s="171"/>
      <c r="H255" s="171"/>
      <c r="I255" s="263"/>
      <c r="J255" s="171"/>
      <c r="K255" s="171"/>
      <c r="L255" s="301"/>
      <c r="M255" s="301"/>
    </row>
    <row r="256" spans="1:14" ht="12.75" customHeight="1" thickBot="1" x14ac:dyDescent="0.25">
      <c r="A256" s="2" t="s">
        <v>86</v>
      </c>
      <c r="B256" s="12"/>
      <c r="C256" s="12"/>
      <c r="D256" s="12"/>
      <c r="E256" s="12"/>
      <c r="F256" s="171"/>
      <c r="G256" s="171"/>
      <c r="H256" s="171"/>
      <c r="I256" s="263"/>
      <c r="J256" s="171"/>
      <c r="K256" s="171"/>
      <c r="L256" s="301"/>
      <c r="M256" s="301"/>
    </row>
    <row r="257" spans="1:14" ht="12.75" customHeight="1" thickBot="1" x14ac:dyDescent="0.25">
      <c r="A257" s="1" t="s">
        <v>39</v>
      </c>
      <c r="B257" s="13">
        <f>B258+B259+B260+B261</f>
        <v>400000</v>
      </c>
      <c r="C257" s="13">
        <f>C258+C259+C260+C261</f>
        <v>0</v>
      </c>
      <c r="D257" s="13">
        <f>D258+D259+D260+D261</f>
        <v>0</v>
      </c>
      <c r="E257" s="13">
        <f>E258+E259+E260+E261</f>
        <v>0</v>
      </c>
      <c r="F257" s="171"/>
      <c r="G257" s="171"/>
      <c r="H257" s="171"/>
      <c r="I257" s="263"/>
      <c r="J257" s="171"/>
      <c r="K257" s="171"/>
      <c r="L257" s="301"/>
      <c r="M257" s="301"/>
    </row>
    <row r="258" spans="1:14" ht="12.75" customHeight="1" thickBot="1" x14ac:dyDescent="0.25">
      <c r="A258" s="2" t="s">
        <v>50</v>
      </c>
      <c r="B258" s="13"/>
      <c r="C258" s="13"/>
      <c r="D258" s="13"/>
      <c r="E258" s="13"/>
      <c r="F258" s="171"/>
      <c r="G258" s="171"/>
      <c r="H258" s="171"/>
      <c r="I258" s="263"/>
      <c r="J258" s="171"/>
      <c r="K258" s="171"/>
      <c r="L258" s="301"/>
      <c r="M258" s="301"/>
    </row>
    <row r="259" spans="1:14" ht="12.75" customHeight="1" thickBot="1" x14ac:dyDescent="0.25">
      <c r="A259" s="2" t="s">
        <v>84</v>
      </c>
      <c r="B259" s="13"/>
      <c r="C259" s="12"/>
      <c r="D259" s="12"/>
      <c r="E259" s="12"/>
      <c r="F259" s="171"/>
      <c r="G259" s="171"/>
      <c r="H259" s="171"/>
      <c r="I259" s="263"/>
      <c r="J259" s="171"/>
      <c r="K259" s="171"/>
      <c r="L259" s="301"/>
      <c r="M259" s="301"/>
    </row>
    <row r="260" spans="1:14" ht="12.75" customHeight="1" thickBot="1" x14ac:dyDescent="0.25">
      <c r="A260" s="2" t="s">
        <v>85</v>
      </c>
      <c r="B260" s="13"/>
      <c r="C260" s="12"/>
      <c r="D260" s="12"/>
      <c r="E260" s="12"/>
      <c r="F260" s="171"/>
      <c r="G260" s="171"/>
      <c r="H260" s="171"/>
      <c r="I260" s="263"/>
      <c r="J260" s="171"/>
      <c r="K260" s="171"/>
      <c r="L260" s="301"/>
      <c r="M260" s="301"/>
      <c r="N260" s="108"/>
    </row>
    <row r="261" spans="1:14" ht="12.75" customHeight="1" thickBot="1" x14ac:dyDescent="0.25">
      <c r="A261" s="2" t="s">
        <v>86</v>
      </c>
      <c r="B261" s="13">
        <v>400000</v>
      </c>
      <c r="C261" s="12"/>
      <c r="D261" s="12"/>
      <c r="E261" s="12"/>
      <c r="F261" s="171"/>
      <c r="G261" s="171"/>
      <c r="H261" s="171"/>
      <c r="I261" s="263"/>
      <c r="J261" s="171"/>
      <c r="K261" s="171"/>
      <c r="L261" s="301"/>
      <c r="M261" s="301"/>
      <c r="N261" s="108"/>
    </row>
    <row r="262" spans="1:14" ht="12.75" customHeight="1" thickBot="1" x14ac:dyDescent="0.25">
      <c r="A262" s="50" t="s">
        <v>55</v>
      </c>
      <c r="B262" s="13">
        <f>B252+B257</f>
        <v>400000</v>
      </c>
      <c r="C262" s="13">
        <f>C252+C257</f>
        <v>0</v>
      </c>
      <c r="D262" s="13">
        <f>D252+D257</f>
        <v>0</v>
      </c>
      <c r="E262" s="13">
        <f>E252+E257</f>
        <v>0</v>
      </c>
      <c r="F262" s="171"/>
      <c r="G262" s="171"/>
      <c r="H262" s="171"/>
      <c r="I262" s="263"/>
      <c r="J262" s="171"/>
      <c r="K262" s="171"/>
      <c r="L262" s="301"/>
      <c r="M262" s="301"/>
    </row>
    <row r="263" spans="1:14" ht="16.5" customHeight="1" thickBot="1" x14ac:dyDescent="0.25">
      <c r="A263" s="431" t="s">
        <v>36</v>
      </c>
      <c r="B263" s="432"/>
      <c r="C263" s="432"/>
      <c r="D263" s="432"/>
      <c r="E263" s="433"/>
      <c r="F263" s="171"/>
      <c r="G263" s="171"/>
      <c r="H263" s="171"/>
      <c r="I263" s="263"/>
      <c r="J263" s="171"/>
      <c r="K263" s="171"/>
      <c r="L263" s="301"/>
      <c r="M263" s="301"/>
    </row>
    <row r="264" spans="1:14" ht="15.75" customHeight="1" thickBot="1" x14ac:dyDescent="0.25">
      <c r="A264" s="431" t="s">
        <v>40</v>
      </c>
      <c r="B264" s="432"/>
      <c r="C264" s="432"/>
      <c r="D264" s="432"/>
      <c r="E264" s="433"/>
      <c r="F264" s="171"/>
      <c r="G264" s="171"/>
      <c r="H264" s="171"/>
      <c r="I264" s="263"/>
      <c r="J264" s="171"/>
      <c r="K264" s="171"/>
      <c r="L264" s="301"/>
      <c r="M264" s="301"/>
    </row>
    <row r="265" spans="1:14" ht="27.75" customHeight="1" thickBot="1" x14ac:dyDescent="0.25">
      <c r="A265" s="96" t="s">
        <v>142</v>
      </c>
      <c r="B265" s="472" t="s">
        <v>258</v>
      </c>
      <c r="C265" s="473"/>
      <c r="D265" s="473"/>
      <c r="E265" s="474"/>
      <c r="F265" s="260"/>
      <c r="G265" s="261"/>
      <c r="H265" s="261"/>
      <c r="I265" s="294"/>
      <c r="J265" s="171"/>
      <c r="K265" s="171"/>
      <c r="L265" s="301"/>
      <c r="M265" s="301"/>
    </row>
    <row r="266" spans="1:14" ht="69" customHeight="1" thickBot="1" x14ac:dyDescent="0.25">
      <c r="A266" s="289"/>
      <c r="B266" s="47" t="s">
        <v>305</v>
      </c>
      <c r="C266" s="53" t="s">
        <v>82</v>
      </c>
      <c r="D266" s="452" t="s">
        <v>305</v>
      </c>
      <c r="E266" s="453"/>
      <c r="G266" s="185"/>
    </row>
    <row r="267" spans="1:14" ht="26.25" customHeight="1" thickBot="1" x14ac:dyDescent="0.25">
      <c r="A267" s="8" t="s">
        <v>9</v>
      </c>
      <c r="B267" s="380" t="s">
        <v>305</v>
      </c>
      <c r="C267" s="381"/>
      <c r="D267" s="381"/>
      <c r="E267" s="382"/>
      <c r="G267" s="185"/>
    </row>
    <row r="268" spans="1:14" ht="12.75" thickBot="1" x14ac:dyDescent="0.25">
      <c r="A268" s="8" t="s">
        <v>14</v>
      </c>
      <c r="B268" s="361" t="s">
        <v>150</v>
      </c>
      <c r="C268" s="362"/>
      <c r="D268" s="362"/>
      <c r="E268" s="363"/>
      <c r="G268" s="185"/>
    </row>
    <row r="269" spans="1:14" x14ac:dyDescent="0.2">
      <c r="A269" s="346"/>
      <c r="B269" s="5">
        <v>2020</v>
      </c>
      <c r="C269" s="5">
        <v>2021</v>
      </c>
      <c r="D269" s="5">
        <v>2022</v>
      </c>
      <c r="E269" s="5">
        <v>2023</v>
      </c>
      <c r="G269" s="185"/>
    </row>
    <row r="270" spans="1:14" ht="12.75" thickBot="1" x14ac:dyDescent="0.25">
      <c r="A270" s="347"/>
      <c r="B270" s="9" t="s">
        <v>5</v>
      </c>
      <c r="C270" s="9" t="s">
        <v>6</v>
      </c>
      <c r="D270" s="9" t="s">
        <v>6</v>
      </c>
      <c r="E270" s="9" t="s">
        <v>6</v>
      </c>
      <c r="G270" s="185"/>
    </row>
    <row r="271" spans="1:14" ht="12.75" thickBot="1" x14ac:dyDescent="0.25">
      <c r="A271" s="8" t="s">
        <v>8</v>
      </c>
      <c r="B271" s="10">
        <v>1</v>
      </c>
      <c r="C271" s="10"/>
      <c r="D271" s="10"/>
      <c r="E271" s="10"/>
      <c r="G271" s="185"/>
    </row>
    <row r="272" spans="1:14" ht="12.75" thickBot="1" x14ac:dyDescent="0.25">
      <c r="A272" s="8" t="s">
        <v>317</v>
      </c>
      <c r="B272" s="10">
        <v>8200000</v>
      </c>
      <c r="C272" s="10">
        <v>0</v>
      </c>
      <c r="D272" s="10">
        <f t="shared" ref="D272:E272" si="55">D290</f>
        <v>0</v>
      </c>
      <c r="E272" s="10">
        <f t="shared" si="55"/>
        <v>0</v>
      </c>
      <c r="G272" s="185"/>
    </row>
    <row r="273" spans="1:7" ht="12.75" thickBot="1" x14ac:dyDescent="0.25">
      <c r="A273" s="8" t="s">
        <v>318</v>
      </c>
      <c r="B273" s="10">
        <f>B272/B271</f>
        <v>8200000</v>
      </c>
      <c r="C273" s="10" t="e">
        <f t="shared" ref="C273:E273" si="56">C272/C271</f>
        <v>#DIV/0!</v>
      </c>
      <c r="D273" s="10" t="e">
        <f t="shared" si="56"/>
        <v>#DIV/0!</v>
      </c>
      <c r="E273" s="10" t="e">
        <f t="shared" si="56"/>
        <v>#DIV/0!</v>
      </c>
      <c r="G273" s="185"/>
    </row>
    <row r="274" spans="1:7" ht="12.75" thickBot="1" x14ac:dyDescent="0.25">
      <c r="A274" s="8" t="s">
        <v>16</v>
      </c>
      <c r="B274" s="298" t="s">
        <v>22</v>
      </c>
      <c r="C274" s="11">
        <f>C271/B271-1</f>
        <v>-1</v>
      </c>
      <c r="D274" s="11" t="e">
        <f t="shared" ref="D274:E276" si="57">D271/C271-1</f>
        <v>#DIV/0!</v>
      </c>
      <c r="E274" s="11" t="e">
        <f t="shared" si="57"/>
        <v>#DIV/0!</v>
      </c>
      <c r="G274" s="185"/>
    </row>
    <row r="275" spans="1:7" ht="12.75" thickBot="1" x14ac:dyDescent="0.25">
      <c r="A275" s="8" t="s">
        <v>17</v>
      </c>
      <c r="B275" s="298" t="s">
        <v>22</v>
      </c>
      <c r="C275" s="11">
        <f>C272/B272-1</f>
        <v>-1</v>
      </c>
      <c r="D275" s="11" t="e">
        <f t="shared" si="57"/>
        <v>#DIV/0!</v>
      </c>
      <c r="E275" s="11" t="e">
        <f t="shared" si="57"/>
        <v>#DIV/0!</v>
      </c>
      <c r="G275" s="185"/>
    </row>
    <row r="276" spans="1:7" ht="12.75" thickBot="1" x14ac:dyDescent="0.25">
      <c r="A276" s="8" t="s">
        <v>18</v>
      </c>
      <c r="B276" s="298" t="s">
        <v>22</v>
      </c>
      <c r="C276" s="11" t="e">
        <f>C273/B273-1</f>
        <v>#DIV/0!</v>
      </c>
      <c r="D276" s="11" t="e">
        <f t="shared" si="57"/>
        <v>#DIV/0!</v>
      </c>
      <c r="E276" s="11" t="e">
        <f t="shared" si="57"/>
        <v>#DIV/0!</v>
      </c>
      <c r="G276" s="185"/>
    </row>
    <row r="277" spans="1:7" ht="12.75" customHeight="1" thickBot="1" x14ac:dyDescent="0.25">
      <c r="A277" s="348" t="s">
        <v>192</v>
      </c>
      <c r="B277" s="349"/>
      <c r="C277" s="349"/>
      <c r="D277" s="349"/>
      <c r="E277" s="350"/>
      <c r="G277" s="185"/>
    </row>
    <row r="278" spans="1:7" x14ac:dyDescent="0.2">
      <c r="A278" s="346"/>
      <c r="B278" s="5">
        <v>2020</v>
      </c>
      <c r="C278" s="5">
        <v>2021</v>
      </c>
      <c r="D278" s="5">
        <v>2022</v>
      </c>
      <c r="E278" s="5">
        <v>2023</v>
      </c>
      <c r="G278" s="185"/>
    </row>
    <row r="279" spans="1:7" ht="12.75" thickBot="1" x14ac:dyDescent="0.25">
      <c r="A279" s="347"/>
      <c r="B279" s="9" t="s">
        <v>5</v>
      </c>
      <c r="C279" s="9" t="s">
        <v>6</v>
      </c>
      <c r="D279" s="9" t="s">
        <v>6</v>
      </c>
      <c r="E279" s="9" t="s">
        <v>6</v>
      </c>
      <c r="G279" s="185"/>
    </row>
    <row r="280" spans="1:7" ht="12.75" thickBot="1" x14ac:dyDescent="0.25">
      <c r="A280" s="1" t="s">
        <v>38</v>
      </c>
      <c r="B280" s="12">
        <f>B281+B282+B283+B284</f>
        <v>8200000</v>
      </c>
      <c r="C280" s="12">
        <f t="shared" ref="C280:E280" si="58">C281+C282+C283+C284</f>
        <v>0</v>
      </c>
      <c r="D280" s="12">
        <f t="shared" si="58"/>
        <v>0</v>
      </c>
      <c r="E280" s="12">
        <f t="shared" si="58"/>
        <v>0</v>
      </c>
      <c r="G280" s="185"/>
    </row>
    <row r="281" spans="1:7" ht="12.75" thickBot="1" x14ac:dyDescent="0.25">
      <c r="A281" s="2" t="s">
        <v>50</v>
      </c>
      <c r="B281" s="12">
        <v>8200000</v>
      </c>
      <c r="C281" s="12"/>
      <c r="D281" s="12"/>
      <c r="E281" s="12"/>
      <c r="G281" s="185"/>
    </row>
    <row r="282" spans="1:7" ht="12.75" thickBot="1" x14ac:dyDescent="0.25">
      <c r="A282" s="2" t="s">
        <v>84</v>
      </c>
      <c r="B282" s="12"/>
      <c r="C282" s="12"/>
      <c r="D282" s="12"/>
      <c r="E282" s="12"/>
      <c r="G282" s="185"/>
    </row>
    <row r="283" spans="1:7" ht="12.75" thickBot="1" x14ac:dyDescent="0.25">
      <c r="A283" s="2" t="s">
        <v>85</v>
      </c>
      <c r="B283" s="12"/>
      <c r="C283" s="12"/>
      <c r="D283" s="12"/>
      <c r="E283" s="12"/>
      <c r="G283" s="185"/>
    </row>
    <row r="284" spans="1:7" ht="12.75" thickBot="1" x14ac:dyDescent="0.25">
      <c r="A284" s="2" t="s">
        <v>86</v>
      </c>
      <c r="B284" s="12"/>
      <c r="C284" s="12"/>
      <c r="D284" s="12"/>
      <c r="E284" s="12"/>
      <c r="G284" s="185"/>
    </row>
    <row r="285" spans="1:7" ht="12.75" thickBot="1" x14ac:dyDescent="0.25">
      <c r="A285" s="1" t="s">
        <v>39</v>
      </c>
      <c r="B285" s="13">
        <f>B286+B287+B288+B289</f>
        <v>0</v>
      </c>
      <c r="C285" s="13">
        <f t="shared" ref="C285:E285" si="59">C286+C287+C288+C289</f>
        <v>0</v>
      </c>
      <c r="D285" s="13">
        <f t="shared" si="59"/>
        <v>0</v>
      </c>
      <c r="E285" s="13">
        <f t="shared" si="59"/>
        <v>0</v>
      </c>
      <c r="G285" s="185"/>
    </row>
    <row r="286" spans="1:7" ht="12.75" thickBot="1" x14ac:dyDescent="0.25">
      <c r="A286" s="2" t="s">
        <v>50</v>
      </c>
      <c r="B286" s="13"/>
      <c r="C286" s="13"/>
      <c r="D286" s="13"/>
      <c r="E286" s="13"/>
      <c r="G286" s="185"/>
    </row>
    <row r="287" spans="1:7" ht="12.75" thickBot="1" x14ac:dyDescent="0.25">
      <c r="A287" s="2" t="s">
        <v>84</v>
      </c>
      <c r="B287" s="13"/>
      <c r="C287" s="13"/>
      <c r="D287" s="13"/>
      <c r="E287" s="13"/>
      <c r="G287" s="185"/>
    </row>
    <row r="288" spans="1:7" ht="12.75" thickBot="1" x14ac:dyDescent="0.25">
      <c r="A288" s="2" t="s">
        <v>85</v>
      </c>
      <c r="B288" s="13"/>
      <c r="C288" s="13"/>
      <c r="D288" s="13"/>
      <c r="E288" s="13"/>
      <c r="G288" s="185"/>
    </row>
    <row r="289" spans="1:13" ht="12.75" thickBot="1" x14ac:dyDescent="0.25">
      <c r="A289" s="2" t="s">
        <v>86</v>
      </c>
      <c r="B289" s="13"/>
      <c r="C289" s="13"/>
      <c r="D289" s="13"/>
      <c r="E289" s="13"/>
      <c r="G289" s="185"/>
    </row>
    <row r="290" spans="1:13" ht="12.75" thickBot="1" x14ac:dyDescent="0.25">
      <c r="A290" s="39" t="s">
        <v>30</v>
      </c>
      <c r="B290" s="13">
        <f>B280+B285</f>
        <v>8200000</v>
      </c>
      <c r="C290" s="13">
        <f t="shared" ref="C290:E290" si="60">C280+C285</f>
        <v>0</v>
      </c>
      <c r="D290" s="13">
        <f t="shared" si="60"/>
        <v>0</v>
      </c>
      <c r="E290" s="13">
        <f t="shared" si="60"/>
        <v>0</v>
      </c>
      <c r="G290" s="185"/>
    </row>
    <row r="291" spans="1:13" ht="97.5" customHeight="1" thickBot="1" x14ac:dyDescent="0.25">
      <c r="A291" s="21" t="s">
        <v>274</v>
      </c>
      <c r="B291" s="47" t="s">
        <v>259</v>
      </c>
      <c r="C291" s="53" t="s">
        <v>82</v>
      </c>
      <c r="D291" s="423" t="s">
        <v>274</v>
      </c>
      <c r="E291" s="424"/>
      <c r="F291" s="171"/>
      <c r="G291" s="171"/>
      <c r="H291" s="171"/>
      <c r="I291" s="263"/>
      <c r="J291" s="171"/>
      <c r="K291" s="171"/>
      <c r="L291" s="301"/>
      <c r="M291" s="301"/>
    </row>
    <row r="292" spans="1:13" ht="27.75" customHeight="1" thickBot="1" x14ac:dyDescent="0.25">
      <c r="A292" s="8" t="s">
        <v>9</v>
      </c>
      <c r="B292" s="380" t="s">
        <v>259</v>
      </c>
      <c r="C292" s="381"/>
      <c r="D292" s="381"/>
      <c r="E292" s="382"/>
      <c r="F292" s="171"/>
      <c r="G292" s="171"/>
      <c r="H292" s="171"/>
      <c r="I292" s="263"/>
      <c r="J292" s="171"/>
      <c r="K292" s="171"/>
      <c r="L292" s="301"/>
      <c r="M292" s="301"/>
    </row>
    <row r="293" spans="1:13" ht="12.75" thickBot="1" x14ac:dyDescent="0.25">
      <c r="A293" s="8" t="s">
        <v>14</v>
      </c>
      <c r="B293" s="361" t="s">
        <v>260</v>
      </c>
      <c r="C293" s="362"/>
      <c r="D293" s="362"/>
      <c r="E293" s="363"/>
      <c r="F293" s="171"/>
      <c r="G293" s="171"/>
      <c r="H293" s="171"/>
      <c r="I293" s="263"/>
      <c r="J293" s="171"/>
      <c r="K293" s="171"/>
      <c r="L293" s="301"/>
      <c r="M293" s="301"/>
    </row>
    <row r="294" spans="1:13" x14ac:dyDescent="0.2">
      <c r="A294" s="346"/>
      <c r="B294" s="5">
        <v>2020</v>
      </c>
      <c r="C294" s="5">
        <v>2021</v>
      </c>
      <c r="D294" s="5">
        <v>2022</v>
      </c>
      <c r="E294" s="5">
        <v>2023</v>
      </c>
      <c r="F294" s="171"/>
      <c r="G294" s="171"/>
      <c r="H294" s="171"/>
      <c r="I294" s="263"/>
      <c r="J294" s="171"/>
      <c r="K294" s="171"/>
      <c r="L294" s="301"/>
      <c r="M294" s="301"/>
    </row>
    <row r="295" spans="1:13" ht="12.75" thickBot="1" x14ac:dyDescent="0.25">
      <c r="A295" s="347"/>
      <c r="B295" s="9" t="s">
        <v>5</v>
      </c>
      <c r="C295" s="9" t="s">
        <v>6</v>
      </c>
      <c r="D295" s="9" t="s">
        <v>6</v>
      </c>
      <c r="E295" s="9" t="s">
        <v>6</v>
      </c>
      <c r="F295" s="171"/>
      <c r="G295" s="171"/>
      <c r="H295" s="171"/>
      <c r="I295" s="263"/>
      <c r="J295" s="171"/>
      <c r="K295" s="171"/>
      <c r="L295" s="301"/>
      <c r="M295" s="301"/>
    </row>
    <row r="296" spans="1:13" ht="12.75" thickBot="1" x14ac:dyDescent="0.25">
      <c r="A296" s="8" t="s">
        <v>8</v>
      </c>
      <c r="B296" s="10">
        <v>4</v>
      </c>
      <c r="C296" s="10"/>
      <c r="D296" s="10"/>
      <c r="E296" s="10"/>
      <c r="F296" s="171"/>
      <c r="G296" s="171"/>
      <c r="H296" s="171"/>
      <c r="I296" s="263"/>
      <c r="J296" s="171"/>
      <c r="K296" s="171"/>
      <c r="L296" s="301"/>
      <c r="M296" s="301"/>
    </row>
    <row r="297" spans="1:13" ht="12.75" thickBot="1" x14ac:dyDescent="0.25">
      <c r="A297" s="8" t="s">
        <v>320</v>
      </c>
      <c r="B297" s="169">
        <v>6461526</v>
      </c>
      <c r="C297" s="10">
        <v>0</v>
      </c>
      <c r="D297" s="10">
        <f t="shared" ref="D297:E297" si="61">D315</f>
        <v>0</v>
      </c>
      <c r="E297" s="10">
        <f t="shared" si="61"/>
        <v>0</v>
      </c>
      <c r="F297" s="171"/>
      <c r="G297" s="171"/>
      <c r="H297" s="171"/>
      <c r="I297" s="263"/>
      <c r="J297" s="171"/>
      <c r="K297" s="171"/>
      <c r="L297" s="301"/>
      <c r="M297" s="301"/>
    </row>
    <row r="298" spans="1:13" ht="12.75" thickBot="1" x14ac:dyDescent="0.25">
      <c r="A298" s="8" t="s">
        <v>319</v>
      </c>
      <c r="B298" s="10">
        <f>B297/B296</f>
        <v>1615381.5</v>
      </c>
      <c r="C298" s="10" t="e">
        <f t="shared" ref="C298:E298" si="62">C297/C296</f>
        <v>#DIV/0!</v>
      </c>
      <c r="D298" s="10" t="e">
        <f t="shared" si="62"/>
        <v>#DIV/0!</v>
      </c>
      <c r="E298" s="10" t="e">
        <f t="shared" si="62"/>
        <v>#DIV/0!</v>
      </c>
      <c r="F298" s="171"/>
      <c r="G298" s="171"/>
      <c r="H298" s="171"/>
      <c r="I298" s="263"/>
      <c r="J298" s="171"/>
      <c r="K298" s="171"/>
      <c r="L298" s="301"/>
      <c r="M298" s="301"/>
    </row>
    <row r="299" spans="1:13" ht="12.75" thickBot="1" x14ac:dyDescent="0.25">
      <c r="A299" s="8" t="s">
        <v>16</v>
      </c>
      <c r="B299" s="298" t="s">
        <v>22</v>
      </c>
      <c r="C299" s="11">
        <f>C296/B296-1</f>
        <v>-1</v>
      </c>
      <c r="D299" s="11" t="e">
        <f t="shared" ref="D299:E301" si="63">D296/C296-1</f>
        <v>#DIV/0!</v>
      </c>
      <c r="E299" s="11" t="e">
        <f t="shared" si="63"/>
        <v>#DIV/0!</v>
      </c>
      <c r="F299" s="171"/>
      <c r="G299" s="171"/>
      <c r="H299" s="171"/>
      <c r="I299" s="263"/>
      <c r="J299" s="171"/>
      <c r="K299" s="171"/>
      <c r="L299" s="301"/>
      <c r="M299" s="301"/>
    </row>
    <row r="300" spans="1:13" ht="12.75" thickBot="1" x14ac:dyDescent="0.25">
      <c r="A300" s="8" t="s">
        <v>17</v>
      </c>
      <c r="B300" s="298" t="s">
        <v>22</v>
      </c>
      <c r="C300" s="11">
        <f>C297/B297-1</f>
        <v>-1</v>
      </c>
      <c r="D300" s="11" t="e">
        <f t="shared" si="63"/>
        <v>#DIV/0!</v>
      </c>
      <c r="E300" s="11" t="e">
        <f t="shared" si="63"/>
        <v>#DIV/0!</v>
      </c>
      <c r="F300" s="171"/>
      <c r="G300" s="171"/>
      <c r="H300" s="171"/>
      <c r="I300" s="263"/>
      <c r="J300" s="171"/>
      <c r="K300" s="171"/>
      <c r="L300" s="301"/>
      <c r="M300" s="301"/>
    </row>
    <row r="301" spans="1:13" ht="12.75" thickBot="1" x14ac:dyDescent="0.25">
      <c r="A301" s="8" t="s">
        <v>18</v>
      </c>
      <c r="B301" s="298" t="s">
        <v>22</v>
      </c>
      <c r="C301" s="11" t="e">
        <f>C298/B298-1</f>
        <v>#DIV/0!</v>
      </c>
      <c r="D301" s="11" t="e">
        <f t="shared" si="63"/>
        <v>#DIV/0!</v>
      </c>
      <c r="E301" s="11" t="e">
        <f t="shared" si="63"/>
        <v>#DIV/0!</v>
      </c>
      <c r="F301" s="171"/>
      <c r="G301" s="171"/>
      <c r="H301" s="171"/>
      <c r="I301" s="263"/>
      <c r="J301" s="171"/>
      <c r="K301" s="171"/>
      <c r="L301" s="301"/>
      <c r="M301" s="301"/>
    </row>
    <row r="302" spans="1:13" ht="12.75" thickBot="1" x14ac:dyDescent="0.25">
      <c r="A302" s="348" t="s">
        <v>192</v>
      </c>
      <c r="B302" s="349"/>
      <c r="C302" s="349"/>
      <c r="D302" s="349"/>
      <c r="E302" s="350"/>
      <c r="F302" s="171"/>
      <c r="G302" s="171"/>
      <c r="H302" s="171"/>
      <c r="I302" s="263"/>
      <c r="J302" s="171"/>
      <c r="K302" s="171"/>
      <c r="L302" s="301"/>
      <c r="M302" s="301"/>
    </row>
    <row r="303" spans="1:13" x14ac:dyDescent="0.2">
      <c r="A303" s="346"/>
      <c r="B303" s="5">
        <v>2020</v>
      </c>
      <c r="C303" s="5">
        <v>2021</v>
      </c>
      <c r="D303" s="5">
        <v>2022</v>
      </c>
      <c r="E303" s="5">
        <v>2023</v>
      </c>
      <c r="F303" s="171"/>
      <c r="G303" s="171"/>
      <c r="H303" s="171"/>
      <c r="I303" s="263"/>
      <c r="J303" s="171"/>
      <c r="K303" s="171"/>
      <c r="L303" s="301"/>
      <c r="M303" s="301"/>
    </row>
    <row r="304" spans="1:13" ht="12.75" thickBot="1" x14ac:dyDescent="0.25">
      <c r="A304" s="347"/>
      <c r="B304" s="9" t="s">
        <v>5</v>
      </c>
      <c r="C304" s="9" t="s">
        <v>6</v>
      </c>
      <c r="D304" s="9" t="s">
        <v>6</v>
      </c>
      <c r="E304" s="9" t="s">
        <v>6</v>
      </c>
      <c r="F304" s="171"/>
      <c r="G304" s="171"/>
      <c r="H304" s="171"/>
      <c r="I304" s="263"/>
      <c r="J304" s="171"/>
      <c r="K304" s="171"/>
      <c r="L304" s="301"/>
      <c r="M304" s="301"/>
    </row>
    <row r="305" spans="1:13" ht="12.75" thickBot="1" x14ac:dyDescent="0.25">
      <c r="A305" s="1" t="s">
        <v>38</v>
      </c>
      <c r="B305" s="12">
        <f>B306+B307+B308+B309</f>
        <v>6461526</v>
      </c>
      <c r="C305" s="12">
        <f t="shared" ref="C305:E305" si="64">C306+C307+C308+C309</f>
        <v>0</v>
      </c>
      <c r="D305" s="12">
        <f t="shared" si="64"/>
        <v>0</v>
      </c>
      <c r="E305" s="12">
        <f t="shared" si="64"/>
        <v>0</v>
      </c>
      <c r="F305" s="171"/>
      <c r="G305" s="171"/>
      <c r="H305" s="171"/>
      <c r="I305" s="263"/>
      <c r="J305" s="171"/>
      <c r="K305" s="171"/>
      <c r="L305" s="301"/>
      <c r="M305" s="301"/>
    </row>
    <row r="306" spans="1:13" ht="12.75" thickBot="1" x14ac:dyDescent="0.25">
      <c r="A306" s="2" t="s">
        <v>50</v>
      </c>
      <c r="B306" s="282">
        <v>6461526</v>
      </c>
      <c r="C306" s="12"/>
      <c r="D306" s="12"/>
      <c r="E306" s="12"/>
      <c r="F306" s="171"/>
      <c r="G306" s="171"/>
      <c r="H306" s="171"/>
      <c r="I306" s="263"/>
      <c r="J306" s="171"/>
      <c r="K306" s="171"/>
      <c r="L306" s="301"/>
      <c r="M306" s="301"/>
    </row>
    <row r="307" spans="1:13" ht="12.75" thickBot="1" x14ac:dyDescent="0.25">
      <c r="A307" s="2" t="s">
        <v>84</v>
      </c>
      <c r="B307" s="12"/>
      <c r="C307" s="12"/>
      <c r="D307" s="12"/>
      <c r="E307" s="12"/>
      <c r="F307" s="171"/>
      <c r="G307" s="171"/>
      <c r="H307" s="171"/>
      <c r="I307" s="263"/>
      <c r="J307" s="171"/>
      <c r="K307" s="171"/>
      <c r="L307" s="301"/>
      <c r="M307" s="301"/>
    </row>
    <row r="308" spans="1:13" ht="12.75" thickBot="1" x14ac:dyDescent="0.25">
      <c r="A308" s="2" t="s">
        <v>85</v>
      </c>
      <c r="B308" s="12"/>
      <c r="C308" s="12"/>
      <c r="D308" s="12"/>
      <c r="E308" s="12"/>
      <c r="F308" s="171"/>
      <c r="G308" s="171"/>
      <c r="H308" s="171"/>
      <c r="I308" s="263"/>
      <c r="J308" s="171"/>
      <c r="K308" s="171"/>
      <c r="L308" s="301"/>
      <c r="M308" s="301"/>
    </row>
    <row r="309" spans="1:13" ht="12.75" thickBot="1" x14ac:dyDescent="0.25">
      <c r="A309" s="2" t="s">
        <v>86</v>
      </c>
      <c r="B309" s="12"/>
      <c r="C309" s="12"/>
      <c r="D309" s="12"/>
      <c r="E309" s="12"/>
      <c r="F309" s="171"/>
      <c r="G309" s="171"/>
      <c r="H309" s="171"/>
      <c r="I309" s="263"/>
      <c r="J309" s="171"/>
      <c r="K309" s="171"/>
      <c r="L309" s="301"/>
      <c r="M309" s="301"/>
    </row>
    <row r="310" spans="1:13" ht="12.75" thickBot="1" x14ac:dyDescent="0.25">
      <c r="A310" s="1" t="s">
        <v>39</v>
      </c>
      <c r="B310" s="13">
        <f>B311+B312+B313+B314</f>
        <v>0</v>
      </c>
      <c r="C310" s="13">
        <f t="shared" ref="C310:E310" si="65">C311+C312+C313+C314</f>
        <v>0</v>
      </c>
      <c r="D310" s="13">
        <f t="shared" si="65"/>
        <v>0</v>
      </c>
      <c r="E310" s="13">
        <f t="shared" si="65"/>
        <v>0</v>
      </c>
      <c r="F310" s="171"/>
      <c r="G310" s="171"/>
      <c r="H310" s="171"/>
      <c r="I310" s="263"/>
      <c r="J310" s="171"/>
      <c r="K310" s="171"/>
      <c r="L310" s="301"/>
      <c r="M310" s="301"/>
    </row>
    <row r="311" spans="1:13" ht="12.75" thickBot="1" x14ac:dyDescent="0.25">
      <c r="A311" s="2" t="s">
        <v>50</v>
      </c>
      <c r="B311" s="13"/>
      <c r="C311" s="13"/>
      <c r="D311" s="13"/>
      <c r="E311" s="13"/>
      <c r="F311" s="171"/>
      <c r="G311" s="171"/>
      <c r="H311" s="171"/>
      <c r="I311" s="263"/>
      <c r="J311" s="171"/>
      <c r="K311" s="171"/>
      <c r="L311" s="301"/>
      <c r="M311" s="301"/>
    </row>
    <row r="312" spans="1:13" ht="12.75" thickBot="1" x14ac:dyDescent="0.25">
      <c r="A312" s="2" t="s">
        <v>84</v>
      </c>
      <c r="B312" s="13"/>
      <c r="C312" s="13"/>
      <c r="D312" s="13"/>
      <c r="E312" s="13"/>
      <c r="F312" s="171"/>
      <c r="G312" s="171"/>
      <c r="H312" s="171"/>
      <c r="I312" s="263"/>
      <c r="J312" s="171"/>
      <c r="K312" s="171"/>
      <c r="L312" s="301"/>
      <c r="M312" s="301"/>
    </row>
    <row r="313" spans="1:13" ht="12.75" thickBot="1" x14ac:dyDescent="0.25">
      <c r="A313" s="2" t="s">
        <v>85</v>
      </c>
      <c r="B313" s="13"/>
      <c r="C313" s="13"/>
      <c r="D313" s="13"/>
      <c r="E313" s="13"/>
      <c r="F313" s="171"/>
      <c r="G313" s="171"/>
      <c r="H313" s="171"/>
      <c r="I313" s="263"/>
      <c r="J313" s="171"/>
      <c r="K313" s="171"/>
      <c r="L313" s="301"/>
      <c r="M313" s="301"/>
    </row>
    <row r="314" spans="1:13" ht="12.75" thickBot="1" x14ac:dyDescent="0.25">
      <c r="A314" s="2" t="s">
        <v>86</v>
      </c>
      <c r="B314" s="13"/>
      <c r="C314" s="13"/>
      <c r="D314" s="13"/>
      <c r="E314" s="13"/>
      <c r="F314" s="171"/>
      <c r="G314" s="171"/>
      <c r="H314" s="171"/>
      <c r="I314" s="263"/>
      <c r="J314" s="171"/>
      <c r="K314" s="171"/>
      <c r="L314" s="301"/>
      <c r="M314" s="301"/>
    </row>
    <row r="315" spans="1:13" ht="12.75" thickBot="1" x14ac:dyDescent="0.25">
      <c r="A315" s="39" t="s">
        <v>30</v>
      </c>
      <c r="B315" s="13">
        <f>B305+B310</f>
        <v>6461526</v>
      </c>
      <c r="C315" s="13">
        <f t="shared" ref="C315:E315" si="66">C305+C310</f>
        <v>0</v>
      </c>
      <c r="D315" s="13">
        <f t="shared" si="66"/>
        <v>0</v>
      </c>
      <c r="E315" s="13">
        <f t="shared" si="66"/>
        <v>0</v>
      </c>
      <c r="F315" s="171"/>
      <c r="G315" s="171"/>
      <c r="H315" s="171"/>
      <c r="I315" s="263"/>
      <c r="J315" s="171"/>
      <c r="K315" s="171"/>
      <c r="L315" s="301"/>
      <c r="M315" s="301"/>
    </row>
    <row r="316" spans="1:13" ht="129.75" customHeight="1" thickBot="1" x14ac:dyDescent="0.25">
      <c r="A316" s="21" t="s">
        <v>275</v>
      </c>
      <c r="B316" s="47" t="s">
        <v>261</v>
      </c>
      <c r="C316" s="53" t="s">
        <v>82</v>
      </c>
      <c r="D316" s="423"/>
      <c r="E316" s="424"/>
      <c r="F316" s="171"/>
      <c r="G316" s="171"/>
      <c r="H316" s="171"/>
      <c r="I316" s="263"/>
      <c r="J316" s="171"/>
      <c r="K316" s="171"/>
      <c r="L316" s="301"/>
      <c r="M316" s="301"/>
    </row>
    <row r="317" spans="1:13" ht="33.75" customHeight="1" thickBot="1" x14ac:dyDescent="0.25">
      <c r="A317" s="8" t="s">
        <v>9</v>
      </c>
      <c r="B317" s="380" t="s">
        <v>261</v>
      </c>
      <c r="C317" s="381"/>
      <c r="D317" s="381"/>
      <c r="E317" s="382"/>
      <c r="F317" s="171"/>
      <c r="G317" s="171"/>
      <c r="H317" s="171"/>
      <c r="I317" s="263"/>
      <c r="J317" s="171"/>
      <c r="K317" s="171"/>
      <c r="L317" s="301"/>
      <c r="M317" s="301"/>
    </row>
    <row r="318" spans="1:13" ht="12.75" thickBot="1" x14ac:dyDescent="0.25">
      <c r="A318" s="8" t="s">
        <v>14</v>
      </c>
      <c r="B318" s="361" t="s">
        <v>260</v>
      </c>
      <c r="C318" s="362"/>
      <c r="D318" s="362"/>
      <c r="E318" s="363"/>
      <c r="F318" s="171"/>
      <c r="G318" s="171"/>
      <c r="H318" s="171"/>
      <c r="I318" s="263"/>
      <c r="J318" s="171"/>
      <c r="K318" s="171"/>
      <c r="L318" s="301"/>
      <c r="M318" s="301"/>
    </row>
    <row r="319" spans="1:13" x14ac:dyDescent="0.2">
      <c r="A319" s="346"/>
      <c r="B319" s="5">
        <v>2020</v>
      </c>
      <c r="C319" s="5">
        <v>2021</v>
      </c>
      <c r="D319" s="5">
        <v>2022</v>
      </c>
      <c r="E319" s="5">
        <v>2023</v>
      </c>
      <c r="F319" s="171"/>
      <c r="G319" s="171"/>
      <c r="H319" s="171"/>
      <c r="I319" s="263"/>
      <c r="J319" s="171"/>
      <c r="K319" s="171"/>
      <c r="L319" s="301"/>
      <c r="M319" s="301"/>
    </row>
    <row r="320" spans="1:13" ht="12.75" thickBot="1" x14ac:dyDescent="0.25">
      <c r="A320" s="347"/>
      <c r="B320" s="9" t="s">
        <v>5</v>
      </c>
      <c r="C320" s="9" t="s">
        <v>6</v>
      </c>
      <c r="D320" s="9" t="s">
        <v>6</v>
      </c>
      <c r="E320" s="9" t="s">
        <v>6</v>
      </c>
      <c r="F320" s="171"/>
      <c r="G320" s="171"/>
      <c r="H320" s="171"/>
      <c r="I320" s="263"/>
      <c r="J320" s="171"/>
      <c r="K320" s="171"/>
      <c r="L320" s="301"/>
      <c r="M320" s="301"/>
    </row>
    <row r="321" spans="1:13" ht="12.75" thickBot="1" x14ac:dyDescent="0.25">
      <c r="A321" s="8" t="s">
        <v>8</v>
      </c>
      <c r="B321" s="10">
        <v>8</v>
      </c>
      <c r="C321" s="10"/>
      <c r="D321" s="10"/>
      <c r="E321" s="10"/>
      <c r="F321" s="171"/>
      <c r="G321" s="171"/>
      <c r="H321" s="171"/>
      <c r="I321" s="263"/>
      <c r="J321" s="171"/>
      <c r="K321" s="171"/>
      <c r="L321" s="301"/>
      <c r="M321" s="301"/>
    </row>
    <row r="322" spans="1:13" ht="12.75" thickBot="1" x14ac:dyDescent="0.25">
      <c r="A322" s="8" t="s">
        <v>320</v>
      </c>
      <c r="B322" s="282">
        <v>42001008</v>
      </c>
      <c r="C322" s="10">
        <v>0</v>
      </c>
      <c r="D322" s="10">
        <f t="shared" ref="D322:E322" si="67">D340</f>
        <v>0</v>
      </c>
      <c r="E322" s="10">
        <f t="shared" si="67"/>
        <v>0</v>
      </c>
      <c r="F322" s="171"/>
      <c r="G322" s="171"/>
      <c r="H322" s="171"/>
      <c r="I322" s="263"/>
      <c r="J322" s="171"/>
      <c r="K322" s="171"/>
      <c r="L322" s="301"/>
      <c r="M322" s="301"/>
    </row>
    <row r="323" spans="1:13" ht="12.75" thickBot="1" x14ac:dyDescent="0.25">
      <c r="A323" s="8" t="s">
        <v>319</v>
      </c>
      <c r="B323" s="10">
        <f>B322/B321</f>
        <v>5250126</v>
      </c>
      <c r="C323" s="10" t="e">
        <f t="shared" ref="C323:E323" si="68">C322/C321</f>
        <v>#DIV/0!</v>
      </c>
      <c r="D323" s="10" t="e">
        <f t="shared" si="68"/>
        <v>#DIV/0!</v>
      </c>
      <c r="E323" s="10" t="e">
        <f t="shared" si="68"/>
        <v>#DIV/0!</v>
      </c>
      <c r="F323" s="171"/>
      <c r="G323" s="171"/>
      <c r="H323" s="171"/>
      <c r="I323" s="263"/>
      <c r="J323" s="171"/>
      <c r="K323" s="171"/>
      <c r="L323" s="301"/>
      <c r="M323" s="301"/>
    </row>
    <row r="324" spans="1:13" ht="12.75" thickBot="1" x14ac:dyDescent="0.25">
      <c r="A324" s="8" t="s">
        <v>16</v>
      </c>
      <c r="B324" s="298" t="s">
        <v>22</v>
      </c>
      <c r="C324" s="11">
        <f>C321/B321-1</f>
        <v>-1</v>
      </c>
      <c r="D324" s="11" t="e">
        <f t="shared" ref="D324:E326" si="69">D321/C321-1</f>
        <v>#DIV/0!</v>
      </c>
      <c r="E324" s="11" t="e">
        <f t="shared" si="69"/>
        <v>#DIV/0!</v>
      </c>
      <c r="F324" s="171"/>
      <c r="G324" s="171"/>
      <c r="H324" s="171"/>
      <c r="I324" s="263"/>
      <c r="J324" s="171"/>
      <c r="K324" s="171"/>
      <c r="L324" s="301"/>
      <c r="M324" s="301"/>
    </row>
    <row r="325" spans="1:13" ht="12.75" thickBot="1" x14ac:dyDescent="0.25">
      <c r="A325" s="8" t="s">
        <v>17</v>
      </c>
      <c r="B325" s="298" t="s">
        <v>22</v>
      </c>
      <c r="C325" s="11">
        <f>C322/B322-1</f>
        <v>-1</v>
      </c>
      <c r="D325" s="11" t="e">
        <f t="shared" si="69"/>
        <v>#DIV/0!</v>
      </c>
      <c r="E325" s="11" t="e">
        <f t="shared" si="69"/>
        <v>#DIV/0!</v>
      </c>
      <c r="F325" s="171"/>
      <c r="G325" s="171"/>
      <c r="H325" s="171"/>
      <c r="I325" s="263"/>
      <c r="J325" s="171"/>
      <c r="K325" s="171"/>
      <c r="L325" s="301"/>
      <c r="M325" s="301"/>
    </row>
    <row r="326" spans="1:13" ht="12.75" thickBot="1" x14ac:dyDescent="0.25">
      <c r="A326" s="8" t="s">
        <v>18</v>
      </c>
      <c r="B326" s="298" t="s">
        <v>22</v>
      </c>
      <c r="C326" s="11" t="e">
        <f>C323/B323-1</f>
        <v>#DIV/0!</v>
      </c>
      <c r="D326" s="11" t="e">
        <f t="shared" si="69"/>
        <v>#DIV/0!</v>
      </c>
      <c r="E326" s="11" t="e">
        <f t="shared" si="69"/>
        <v>#DIV/0!</v>
      </c>
      <c r="F326" s="171"/>
      <c r="G326" s="171"/>
      <c r="H326" s="171"/>
      <c r="I326" s="263"/>
      <c r="J326" s="171"/>
      <c r="K326" s="171"/>
      <c r="L326" s="301"/>
      <c r="M326" s="301"/>
    </row>
    <row r="327" spans="1:13" ht="12.75" thickBot="1" x14ac:dyDescent="0.25">
      <c r="A327" s="348" t="s">
        <v>193</v>
      </c>
      <c r="B327" s="349"/>
      <c r="C327" s="349"/>
      <c r="D327" s="349"/>
      <c r="E327" s="350"/>
      <c r="F327" s="171"/>
      <c r="G327" s="171"/>
      <c r="H327" s="171"/>
      <c r="I327" s="263"/>
      <c r="J327" s="171"/>
      <c r="K327" s="171"/>
      <c r="L327" s="301"/>
      <c r="M327" s="301"/>
    </row>
    <row r="328" spans="1:13" x14ac:dyDescent="0.2">
      <c r="A328" s="346"/>
      <c r="B328" s="5">
        <v>2020</v>
      </c>
      <c r="C328" s="5">
        <v>2021</v>
      </c>
      <c r="D328" s="5">
        <v>2022</v>
      </c>
      <c r="E328" s="5">
        <v>2023</v>
      </c>
      <c r="F328" s="171"/>
      <c r="G328" s="171"/>
      <c r="H328" s="171"/>
      <c r="I328" s="263"/>
      <c r="J328" s="171"/>
      <c r="K328" s="171"/>
      <c r="L328" s="301"/>
      <c r="M328" s="301"/>
    </row>
    <row r="329" spans="1:13" ht="12.75" thickBot="1" x14ac:dyDescent="0.25">
      <c r="A329" s="347"/>
      <c r="B329" s="9" t="s">
        <v>5</v>
      </c>
      <c r="C329" s="9" t="s">
        <v>6</v>
      </c>
      <c r="D329" s="9" t="s">
        <v>6</v>
      </c>
      <c r="E329" s="9" t="s">
        <v>6</v>
      </c>
      <c r="F329" s="171"/>
      <c r="G329" s="171"/>
      <c r="H329" s="171"/>
      <c r="I329" s="263"/>
      <c r="J329" s="171"/>
      <c r="K329" s="171"/>
      <c r="L329" s="301"/>
      <c r="M329" s="301"/>
    </row>
    <row r="330" spans="1:13" ht="12.75" thickBot="1" x14ac:dyDescent="0.25">
      <c r="A330" s="1" t="s">
        <v>38</v>
      </c>
      <c r="B330" s="12">
        <f>B331+B332+B333+B334</f>
        <v>42001008</v>
      </c>
      <c r="C330" s="12">
        <f t="shared" ref="C330:E330" si="70">C331+C332+C333+C334</f>
        <v>0</v>
      </c>
      <c r="D330" s="12">
        <f t="shared" si="70"/>
        <v>0</v>
      </c>
      <c r="E330" s="12">
        <f t="shared" si="70"/>
        <v>0</v>
      </c>
      <c r="F330" s="171"/>
      <c r="G330" s="171"/>
      <c r="H330" s="171"/>
      <c r="I330" s="263"/>
      <c r="J330" s="171"/>
      <c r="K330" s="171"/>
      <c r="L330" s="301"/>
      <c r="M330" s="301"/>
    </row>
    <row r="331" spans="1:13" ht="12.75" thickBot="1" x14ac:dyDescent="0.25">
      <c r="A331" s="2" t="s">
        <v>50</v>
      </c>
      <c r="B331" s="282">
        <v>42001008</v>
      </c>
      <c r="C331" s="12"/>
      <c r="D331" s="12"/>
      <c r="E331" s="12"/>
      <c r="F331" s="171"/>
      <c r="G331" s="171"/>
      <c r="H331" s="171"/>
      <c r="I331" s="263"/>
      <c r="J331" s="171"/>
      <c r="K331" s="171"/>
      <c r="L331" s="301"/>
      <c r="M331" s="301"/>
    </row>
    <row r="332" spans="1:13" ht="12.75" thickBot="1" x14ac:dyDescent="0.25">
      <c r="A332" s="2" t="s">
        <v>84</v>
      </c>
      <c r="B332" s="12"/>
      <c r="C332" s="12"/>
      <c r="D332" s="12"/>
      <c r="E332" s="12"/>
      <c r="F332" s="171"/>
      <c r="G332" s="171"/>
      <c r="H332" s="171"/>
      <c r="I332" s="263"/>
      <c r="J332" s="171"/>
      <c r="K332" s="171"/>
      <c r="L332" s="301"/>
      <c r="M332" s="301"/>
    </row>
    <row r="333" spans="1:13" ht="12.75" thickBot="1" x14ac:dyDescent="0.25">
      <c r="A333" s="2" t="s">
        <v>85</v>
      </c>
      <c r="B333" s="12"/>
      <c r="C333" s="12"/>
      <c r="D333" s="12"/>
      <c r="E333" s="12"/>
      <c r="F333" s="171"/>
      <c r="G333" s="171"/>
      <c r="H333" s="171"/>
      <c r="I333" s="263"/>
      <c r="J333" s="171"/>
      <c r="K333" s="171"/>
      <c r="L333" s="301"/>
      <c r="M333" s="301"/>
    </row>
    <row r="334" spans="1:13" ht="12.75" thickBot="1" x14ac:dyDescent="0.25">
      <c r="A334" s="2" t="s">
        <v>86</v>
      </c>
      <c r="B334" s="12"/>
      <c r="C334" s="12"/>
      <c r="D334" s="12"/>
      <c r="E334" s="12"/>
      <c r="F334" s="171"/>
      <c r="G334" s="171"/>
      <c r="H334" s="171"/>
      <c r="I334" s="263"/>
      <c r="J334" s="171"/>
      <c r="K334" s="171"/>
      <c r="L334" s="301"/>
      <c r="M334" s="301"/>
    </row>
    <row r="335" spans="1:13" ht="12.75" thickBot="1" x14ac:dyDescent="0.25">
      <c r="A335" s="1" t="s">
        <v>39</v>
      </c>
      <c r="B335" s="13">
        <f>B336+B337+B338+B339</f>
        <v>0</v>
      </c>
      <c r="C335" s="13">
        <f t="shared" ref="C335:E335" si="71">C336+C337+C338+C339</f>
        <v>0</v>
      </c>
      <c r="D335" s="13">
        <f t="shared" si="71"/>
        <v>0</v>
      </c>
      <c r="E335" s="13">
        <f t="shared" si="71"/>
        <v>0</v>
      </c>
      <c r="F335" s="171"/>
      <c r="G335" s="171"/>
      <c r="H335" s="171"/>
      <c r="I335" s="263"/>
      <c r="J335" s="171"/>
      <c r="K335" s="171"/>
      <c r="L335" s="301"/>
      <c r="M335" s="301"/>
    </row>
    <row r="336" spans="1:13" ht="12.75" thickBot="1" x14ac:dyDescent="0.25">
      <c r="A336" s="2" t="s">
        <v>50</v>
      </c>
      <c r="B336" s="13"/>
      <c r="C336" s="13"/>
      <c r="D336" s="13"/>
      <c r="E336" s="13"/>
      <c r="F336" s="171"/>
      <c r="G336" s="171"/>
      <c r="H336" s="171"/>
      <c r="I336" s="263"/>
      <c r="J336" s="171"/>
      <c r="K336" s="171"/>
      <c r="L336" s="301"/>
      <c r="M336" s="301"/>
    </row>
    <row r="337" spans="1:13" ht="12.75" thickBot="1" x14ac:dyDescent="0.25">
      <c r="A337" s="2" t="s">
        <v>84</v>
      </c>
      <c r="B337" s="13"/>
      <c r="C337" s="13"/>
      <c r="D337" s="13"/>
      <c r="E337" s="13"/>
      <c r="F337" s="171"/>
      <c r="G337" s="171"/>
      <c r="H337" s="171"/>
      <c r="I337" s="263"/>
      <c r="J337" s="171"/>
      <c r="K337" s="171"/>
      <c r="L337" s="301"/>
      <c r="M337" s="301"/>
    </row>
    <row r="338" spans="1:13" ht="12.75" thickBot="1" x14ac:dyDescent="0.25">
      <c r="A338" s="2" t="s">
        <v>85</v>
      </c>
      <c r="B338" s="13"/>
      <c r="C338" s="13"/>
      <c r="D338" s="13"/>
      <c r="E338" s="13"/>
      <c r="F338" s="171"/>
      <c r="G338" s="171"/>
      <c r="H338" s="171"/>
      <c r="I338" s="263"/>
      <c r="J338" s="171"/>
      <c r="K338" s="171"/>
      <c r="L338" s="301"/>
      <c r="M338" s="301"/>
    </row>
    <row r="339" spans="1:13" ht="12.75" thickBot="1" x14ac:dyDescent="0.25">
      <c r="A339" s="2" t="s">
        <v>86</v>
      </c>
      <c r="B339" s="13"/>
      <c r="C339" s="13"/>
      <c r="D339" s="13"/>
      <c r="E339" s="13"/>
      <c r="F339" s="171"/>
      <c r="G339" s="171"/>
      <c r="H339" s="171"/>
      <c r="I339" s="263"/>
      <c r="J339" s="171"/>
      <c r="K339" s="171"/>
      <c r="L339" s="301"/>
      <c r="M339" s="301"/>
    </row>
    <row r="340" spans="1:13" ht="12.75" thickBot="1" x14ac:dyDescent="0.25">
      <c r="A340" s="39" t="s">
        <v>55</v>
      </c>
      <c r="B340" s="13">
        <f>B330+B335</f>
        <v>42001008</v>
      </c>
      <c r="C340" s="13">
        <f t="shared" ref="C340:E340" si="72">C330+C335</f>
        <v>0</v>
      </c>
      <c r="D340" s="13">
        <f t="shared" si="72"/>
        <v>0</v>
      </c>
      <c r="E340" s="13">
        <f t="shared" si="72"/>
        <v>0</v>
      </c>
      <c r="F340" s="171"/>
      <c r="G340" s="171"/>
      <c r="H340" s="171"/>
      <c r="I340" s="263"/>
      <c r="J340" s="171"/>
      <c r="K340" s="171"/>
      <c r="L340" s="301"/>
      <c r="M340" s="301"/>
    </row>
    <row r="341" spans="1:13" ht="92.25" customHeight="1" thickBot="1" x14ac:dyDescent="0.25">
      <c r="A341" s="21" t="s">
        <v>276</v>
      </c>
      <c r="B341" s="47" t="s">
        <v>262</v>
      </c>
      <c r="C341" s="53" t="s">
        <v>82</v>
      </c>
      <c r="D341" s="423" t="s">
        <v>276</v>
      </c>
      <c r="E341" s="424"/>
      <c r="F341" s="171"/>
      <c r="G341" s="171"/>
      <c r="H341" s="171"/>
      <c r="I341" s="263"/>
      <c r="J341" s="171"/>
      <c r="K341" s="171"/>
      <c r="L341" s="301"/>
      <c r="M341" s="301"/>
    </row>
    <row r="342" spans="1:13" ht="34.5" customHeight="1" thickBot="1" x14ac:dyDescent="0.25">
      <c r="A342" s="8" t="s">
        <v>9</v>
      </c>
      <c r="B342" s="380" t="s">
        <v>262</v>
      </c>
      <c r="C342" s="381"/>
      <c r="D342" s="381"/>
      <c r="E342" s="382"/>
      <c r="F342" s="171"/>
      <c r="G342" s="171"/>
      <c r="H342" s="171"/>
      <c r="I342" s="263"/>
      <c r="J342" s="171"/>
      <c r="K342" s="171"/>
      <c r="L342" s="301"/>
      <c r="M342" s="301"/>
    </row>
    <row r="343" spans="1:13" ht="18.75" customHeight="1" thickBot="1" x14ac:dyDescent="0.25">
      <c r="A343" s="8" t="s">
        <v>14</v>
      </c>
      <c r="B343" s="361" t="s">
        <v>260</v>
      </c>
      <c r="C343" s="362"/>
      <c r="D343" s="362"/>
      <c r="E343" s="363"/>
      <c r="F343" s="171"/>
      <c r="G343" s="171"/>
      <c r="H343" s="171"/>
      <c r="I343" s="263"/>
      <c r="J343" s="171"/>
      <c r="K343" s="171"/>
      <c r="L343" s="301"/>
      <c r="M343" s="301"/>
    </row>
    <row r="344" spans="1:13" x14ac:dyDescent="0.2">
      <c r="A344" s="346"/>
      <c r="B344" s="5">
        <v>2020</v>
      </c>
      <c r="C344" s="5">
        <v>2021</v>
      </c>
      <c r="D344" s="5">
        <v>2022</v>
      </c>
      <c r="E344" s="5">
        <v>2023</v>
      </c>
      <c r="F344" s="171"/>
      <c r="G344" s="171"/>
      <c r="H344" s="171"/>
      <c r="I344" s="263"/>
      <c r="J344" s="171"/>
      <c r="K344" s="171"/>
      <c r="L344" s="301"/>
      <c r="M344" s="301"/>
    </row>
    <row r="345" spans="1:13" ht="12.75" thickBot="1" x14ac:dyDescent="0.25">
      <c r="A345" s="347"/>
      <c r="B345" s="9" t="s">
        <v>5</v>
      </c>
      <c r="C345" s="9" t="s">
        <v>6</v>
      </c>
      <c r="D345" s="9" t="s">
        <v>6</v>
      </c>
      <c r="E345" s="9" t="s">
        <v>6</v>
      </c>
      <c r="F345" s="171"/>
      <c r="G345" s="171"/>
      <c r="H345" s="171"/>
      <c r="I345" s="263"/>
      <c r="J345" s="171"/>
      <c r="K345" s="171"/>
      <c r="L345" s="301"/>
      <c r="M345" s="301"/>
    </row>
    <row r="346" spans="1:13" ht="12.75" thickBot="1" x14ac:dyDescent="0.25">
      <c r="A346" s="8" t="s">
        <v>8</v>
      </c>
      <c r="B346" s="10">
        <v>5</v>
      </c>
      <c r="C346" s="10"/>
      <c r="D346" s="10"/>
      <c r="E346" s="10"/>
      <c r="F346" s="171"/>
      <c r="G346" s="171"/>
      <c r="H346" s="171"/>
      <c r="I346" s="263"/>
      <c r="J346" s="171"/>
      <c r="K346" s="171"/>
      <c r="L346" s="301"/>
      <c r="M346" s="301"/>
    </row>
    <row r="347" spans="1:13" ht="12.75" thickBot="1" x14ac:dyDescent="0.25">
      <c r="A347" s="8" t="s">
        <v>320</v>
      </c>
      <c r="B347" s="282">
        <v>95400138</v>
      </c>
      <c r="C347" s="10">
        <v>0</v>
      </c>
      <c r="D347" s="10">
        <f t="shared" ref="D347:E347" si="73">D365</f>
        <v>0</v>
      </c>
      <c r="E347" s="10">
        <f t="shared" si="73"/>
        <v>0</v>
      </c>
      <c r="F347" s="171"/>
      <c r="G347" s="171"/>
      <c r="H347" s="171"/>
      <c r="I347" s="263"/>
      <c r="J347" s="171"/>
      <c r="K347" s="171"/>
      <c r="L347" s="301"/>
      <c r="M347" s="301"/>
    </row>
    <row r="348" spans="1:13" ht="12.75" thickBot="1" x14ac:dyDescent="0.25">
      <c r="A348" s="8" t="s">
        <v>319</v>
      </c>
      <c r="B348" s="10">
        <f>B347/B346</f>
        <v>19080027.600000001</v>
      </c>
      <c r="C348" s="10" t="e">
        <f t="shared" ref="C348:E348" si="74">C347/C346</f>
        <v>#DIV/0!</v>
      </c>
      <c r="D348" s="10" t="e">
        <f t="shared" si="74"/>
        <v>#DIV/0!</v>
      </c>
      <c r="E348" s="10" t="e">
        <f t="shared" si="74"/>
        <v>#DIV/0!</v>
      </c>
      <c r="F348" s="171"/>
      <c r="G348" s="171"/>
      <c r="H348" s="171"/>
      <c r="I348" s="263"/>
      <c r="J348" s="171"/>
      <c r="K348" s="171"/>
      <c r="L348" s="301"/>
      <c r="M348" s="301"/>
    </row>
    <row r="349" spans="1:13" ht="12.75" thickBot="1" x14ac:dyDescent="0.25">
      <c r="A349" s="8" t="s">
        <v>16</v>
      </c>
      <c r="B349" s="298" t="s">
        <v>22</v>
      </c>
      <c r="C349" s="11">
        <f>C346/B346-1</f>
        <v>-1</v>
      </c>
      <c r="D349" s="11" t="e">
        <f t="shared" ref="D349:E351" si="75">D346/C346-1</f>
        <v>#DIV/0!</v>
      </c>
      <c r="E349" s="11" t="e">
        <f t="shared" si="75"/>
        <v>#DIV/0!</v>
      </c>
      <c r="F349" s="171"/>
      <c r="G349" s="171"/>
      <c r="H349" s="171"/>
      <c r="I349" s="263"/>
      <c r="J349" s="171"/>
      <c r="K349" s="171"/>
      <c r="L349" s="301"/>
      <c r="M349" s="301"/>
    </row>
    <row r="350" spans="1:13" ht="12.75" thickBot="1" x14ac:dyDescent="0.25">
      <c r="A350" s="8" t="s">
        <v>17</v>
      </c>
      <c r="B350" s="298" t="s">
        <v>22</v>
      </c>
      <c r="C350" s="11">
        <f>C347/B347-1</f>
        <v>-1</v>
      </c>
      <c r="D350" s="11" t="e">
        <f t="shared" si="75"/>
        <v>#DIV/0!</v>
      </c>
      <c r="E350" s="11" t="e">
        <f t="shared" si="75"/>
        <v>#DIV/0!</v>
      </c>
      <c r="F350" s="171"/>
      <c r="G350" s="171"/>
      <c r="H350" s="171"/>
      <c r="I350" s="263"/>
      <c r="J350" s="171"/>
      <c r="K350" s="171"/>
      <c r="L350" s="301"/>
      <c r="M350" s="301"/>
    </row>
    <row r="351" spans="1:13" ht="12.75" thickBot="1" x14ac:dyDescent="0.25">
      <c r="A351" s="8" t="s">
        <v>18</v>
      </c>
      <c r="B351" s="298" t="s">
        <v>22</v>
      </c>
      <c r="C351" s="11" t="e">
        <f>C348/B348-1</f>
        <v>#DIV/0!</v>
      </c>
      <c r="D351" s="11" t="e">
        <f t="shared" si="75"/>
        <v>#DIV/0!</v>
      </c>
      <c r="E351" s="11" t="e">
        <f t="shared" si="75"/>
        <v>#DIV/0!</v>
      </c>
      <c r="F351" s="171"/>
      <c r="G351" s="171"/>
      <c r="H351" s="171"/>
      <c r="I351" s="263"/>
      <c r="J351" s="171"/>
      <c r="K351" s="171"/>
      <c r="L351" s="301"/>
      <c r="M351" s="301"/>
    </row>
    <row r="352" spans="1:13" ht="12.75" thickBot="1" x14ac:dyDescent="0.25">
      <c r="A352" s="348" t="s">
        <v>195</v>
      </c>
      <c r="B352" s="349"/>
      <c r="C352" s="349"/>
      <c r="D352" s="349"/>
      <c r="E352" s="350"/>
      <c r="F352" s="171"/>
      <c r="G352" s="171"/>
      <c r="H352" s="171"/>
      <c r="I352" s="263"/>
      <c r="J352" s="171"/>
      <c r="K352" s="171"/>
      <c r="L352" s="301"/>
      <c r="M352" s="301"/>
    </row>
    <row r="353" spans="1:13" x14ac:dyDescent="0.2">
      <c r="A353" s="346"/>
      <c r="B353" s="5">
        <v>2020</v>
      </c>
      <c r="C353" s="5">
        <v>2021</v>
      </c>
      <c r="D353" s="5">
        <v>2022</v>
      </c>
      <c r="E353" s="5">
        <v>2023</v>
      </c>
      <c r="F353" s="171"/>
      <c r="G353" s="171"/>
      <c r="H353" s="171"/>
      <c r="I353" s="263"/>
      <c r="J353" s="171"/>
      <c r="K353" s="171"/>
      <c r="L353" s="301"/>
      <c r="M353" s="301"/>
    </row>
    <row r="354" spans="1:13" ht="12.75" thickBot="1" x14ac:dyDescent="0.25">
      <c r="A354" s="347"/>
      <c r="B354" s="9" t="s">
        <v>5</v>
      </c>
      <c r="C354" s="9" t="s">
        <v>6</v>
      </c>
      <c r="D354" s="9" t="s">
        <v>6</v>
      </c>
      <c r="E354" s="9" t="s">
        <v>6</v>
      </c>
      <c r="F354" s="171"/>
      <c r="G354" s="171"/>
      <c r="H354" s="171"/>
      <c r="I354" s="263"/>
      <c r="J354" s="171"/>
      <c r="K354" s="171"/>
      <c r="L354" s="301"/>
      <c r="M354" s="301"/>
    </row>
    <row r="355" spans="1:13" ht="12.75" thickBot="1" x14ac:dyDescent="0.25">
      <c r="A355" s="1" t="s">
        <v>38</v>
      </c>
      <c r="B355" s="12">
        <f>B356+B357+B358+B359</f>
        <v>95400138</v>
      </c>
      <c r="C355" s="12">
        <f t="shared" ref="C355:E355" si="76">C356+C357+C358+C359</f>
        <v>0</v>
      </c>
      <c r="D355" s="12">
        <f t="shared" si="76"/>
        <v>0</v>
      </c>
      <c r="E355" s="12">
        <f t="shared" si="76"/>
        <v>0</v>
      </c>
      <c r="F355" s="171"/>
      <c r="G355" s="171"/>
      <c r="H355" s="171"/>
      <c r="I355" s="263"/>
      <c r="J355" s="171"/>
      <c r="K355" s="171"/>
      <c r="L355" s="301"/>
      <c r="M355" s="301"/>
    </row>
    <row r="356" spans="1:13" ht="12.75" thickBot="1" x14ac:dyDescent="0.25">
      <c r="A356" s="2" t="s">
        <v>50</v>
      </c>
      <c r="B356" s="282">
        <v>95400138</v>
      </c>
      <c r="C356" s="12"/>
      <c r="D356" s="12"/>
      <c r="E356" s="12"/>
      <c r="F356" s="171"/>
      <c r="G356" s="171"/>
      <c r="H356" s="171"/>
      <c r="I356" s="263"/>
      <c r="J356" s="171"/>
      <c r="K356" s="171"/>
      <c r="L356" s="301"/>
      <c r="M356" s="301"/>
    </row>
    <row r="357" spans="1:13" ht="12.75" thickBot="1" x14ac:dyDescent="0.25">
      <c r="A357" s="2" t="s">
        <v>84</v>
      </c>
      <c r="B357" s="12"/>
      <c r="C357" s="12"/>
      <c r="D357" s="12"/>
      <c r="E357" s="12"/>
      <c r="F357" s="171"/>
      <c r="G357" s="171"/>
      <c r="H357" s="171"/>
      <c r="I357" s="263"/>
      <c r="J357" s="171"/>
      <c r="K357" s="171"/>
      <c r="L357" s="301"/>
      <c r="M357" s="301"/>
    </row>
    <row r="358" spans="1:13" ht="12.75" thickBot="1" x14ac:dyDescent="0.25">
      <c r="A358" s="2" t="s">
        <v>85</v>
      </c>
      <c r="B358" s="12"/>
      <c r="C358" s="12"/>
      <c r="D358" s="12"/>
      <c r="E358" s="12"/>
      <c r="F358" s="171"/>
      <c r="G358" s="171"/>
      <c r="H358" s="171"/>
      <c r="I358" s="263"/>
      <c r="J358" s="171"/>
      <c r="K358" s="171"/>
      <c r="L358" s="301"/>
      <c r="M358" s="301"/>
    </row>
    <row r="359" spans="1:13" ht="12.75" thickBot="1" x14ac:dyDescent="0.25">
      <c r="A359" s="2" t="s">
        <v>86</v>
      </c>
      <c r="B359" s="12"/>
      <c r="C359" s="12"/>
      <c r="D359" s="12"/>
      <c r="E359" s="12"/>
      <c r="F359" s="171"/>
      <c r="G359" s="171"/>
      <c r="H359" s="171"/>
      <c r="I359" s="263"/>
      <c r="J359" s="171"/>
      <c r="K359" s="171"/>
      <c r="L359" s="301"/>
      <c r="M359" s="301"/>
    </row>
    <row r="360" spans="1:13" ht="12.75" thickBot="1" x14ac:dyDescent="0.25">
      <c r="A360" s="1" t="s">
        <v>39</v>
      </c>
      <c r="B360" s="13">
        <f>B361+B362+B363+B364</f>
        <v>0</v>
      </c>
      <c r="C360" s="13">
        <f t="shared" ref="C360:E360" si="77">C361+C362+C363+C364</f>
        <v>0</v>
      </c>
      <c r="D360" s="13">
        <f t="shared" si="77"/>
        <v>0</v>
      </c>
      <c r="E360" s="13">
        <f t="shared" si="77"/>
        <v>0</v>
      </c>
      <c r="F360" s="171"/>
      <c r="G360" s="171"/>
      <c r="H360" s="171"/>
      <c r="I360" s="263"/>
      <c r="J360" s="171"/>
      <c r="K360" s="171"/>
      <c r="L360" s="301"/>
      <c r="M360" s="301"/>
    </row>
    <row r="361" spans="1:13" ht="12.75" thickBot="1" x14ac:dyDescent="0.25">
      <c r="A361" s="2" t="s">
        <v>50</v>
      </c>
      <c r="B361" s="13"/>
      <c r="C361" s="13"/>
      <c r="D361" s="13"/>
      <c r="E361" s="13"/>
      <c r="F361" s="171"/>
      <c r="G361" s="171"/>
      <c r="H361" s="171"/>
      <c r="I361" s="263"/>
      <c r="J361" s="171"/>
      <c r="K361" s="171"/>
      <c r="L361" s="301"/>
      <c r="M361" s="301"/>
    </row>
    <row r="362" spans="1:13" ht="12.75" thickBot="1" x14ac:dyDescent="0.25">
      <c r="A362" s="2" t="s">
        <v>84</v>
      </c>
      <c r="B362" s="13"/>
      <c r="C362" s="13"/>
      <c r="D362" s="13"/>
      <c r="E362" s="13"/>
      <c r="F362" s="171"/>
      <c r="G362" s="171"/>
      <c r="H362" s="171"/>
      <c r="I362" s="263"/>
      <c r="J362" s="171"/>
      <c r="K362" s="171"/>
      <c r="L362" s="301"/>
      <c r="M362" s="301"/>
    </row>
    <row r="363" spans="1:13" ht="12.75" thickBot="1" x14ac:dyDescent="0.25">
      <c r="A363" s="2" t="s">
        <v>85</v>
      </c>
      <c r="B363" s="13"/>
      <c r="C363" s="13"/>
      <c r="D363" s="13"/>
      <c r="E363" s="13"/>
      <c r="F363" s="171"/>
      <c r="G363" s="171"/>
      <c r="H363" s="171"/>
      <c r="I363" s="263"/>
      <c r="J363" s="171"/>
      <c r="K363" s="171"/>
      <c r="L363" s="301"/>
      <c r="M363" s="301"/>
    </row>
    <row r="364" spans="1:13" ht="12.75" thickBot="1" x14ac:dyDescent="0.25">
      <c r="A364" s="2" t="s">
        <v>86</v>
      </c>
      <c r="B364" s="13"/>
      <c r="C364" s="13"/>
      <c r="D364" s="13"/>
      <c r="E364" s="13"/>
      <c r="F364" s="171"/>
      <c r="G364" s="171"/>
      <c r="H364" s="171"/>
      <c r="I364" s="263"/>
      <c r="J364" s="171"/>
      <c r="K364" s="171"/>
      <c r="L364" s="301"/>
      <c r="M364" s="301"/>
    </row>
    <row r="365" spans="1:13" ht="12.75" thickBot="1" x14ac:dyDescent="0.25">
      <c r="A365" s="39" t="s">
        <v>58</v>
      </c>
      <c r="B365" s="13">
        <f>B355+B360</f>
        <v>95400138</v>
      </c>
      <c r="C365" s="13">
        <f t="shared" ref="C365:E365" si="78">C355+C360</f>
        <v>0</v>
      </c>
      <c r="D365" s="13">
        <f t="shared" si="78"/>
        <v>0</v>
      </c>
      <c r="E365" s="13">
        <f t="shared" si="78"/>
        <v>0</v>
      </c>
      <c r="F365" s="171"/>
      <c r="G365" s="171"/>
      <c r="H365" s="171"/>
      <c r="I365" s="263"/>
      <c r="J365" s="171"/>
      <c r="K365" s="171"/>
      <c r="L365" s="301"/>
      <c r="M365" s="301"/>
    </row>
    <row r="366" spans="1:13" ht="114" customHeight="1" thickBot="1" x14ac:dyDescent="0.25">
      <c r="A366" s="21" t="s">
        <v>277</v>
      </c>
      <c r="B366" s="47" t="s">
        <v>263</v>
      </c>
      <c r="C366" s="53" t="s">
        <v>82</v>
      </c>
      <c r="D366" s="423" t="s">
        <v>277</v>
      </c>
      <c r="E366" s="424"/>
      <c r="F366" s="171"/>
      <c r="G366" s="171"/>
      <c r="H366" s="171"/>
      <c r="I366" s="263"/>
      <c r="J366" s="171"/>
      <c r="K366" s="171"/>
      <c r="L366" s="301"/>
      <c r="M366" s="301"/>
    </row>
    <row r="367" spans="1:13" ht="30" customHeight="1" thickBot="1" x14ac:dyDescent="0.25">
      <c r="A367" s="8" t="s">
        <v>9</v>
      </c>
      <c r="B367" s="380" t="s">
        <v>263</v>
      </c>
      <c r="C367" s="381"/>
      <c r="D367" s="381"/>
      <c r="E367" s="382"/>
      <c r="F367" s="171"/>
      <c r="G367" s="171"/>
      <c r="H367" s="171"/>
      <c r="I367" s="263"/>
      <c r="J367" s="171"/>
      <c r="K367" s="171"/>
      <c r="L367" s="301"/>
      <c r="M367" s="301"/>
    </row>
    <row r="368" spans="1:13" ht="24.75" customHeight="1" thickBot="1" x14ac:dyDescent="0.25">
      <c r="A368" s="8" t="s">
        <v>14</v>
      </c>
      <c r="B368" s="361" t="s">
        <v>260</v>
      </c>
      <c r="C368" s="362"/>
      <c r="D368" s="362"/>
      <c r="E368" s="363"/>
      <c r="F368" s="171"/>
      <c r="G368" s="171"/>
      <c r="H368" s="171"/>
      <c r="I368" s="263"/>
      <c r="J368" s="171"/>
      <c r="K368" s="171"/>
      <c r="L368" s="301"/>
      <c r="M368" s="301"/>
    </row>
    <row r="369" spans="1:13" x14ac:dyDescent="0.2">
      <c r="A369" s="346"/>
      <c r="B369" s="5">
        <v>2020</v>
      </c>
      <c r="C369" s="5">
        <v>2021</v>
      </c>
      <c r="D369" s="5">
        <v>2022</v>
      </c>
      <c r="E369" s="5">
        <v>2023</v>
      </c>
      <c r="F369" s="171"/>
      <c r="G369" s="171"/>
      <c r="H369" s="171"/>
      <c r="I369" s="263"/>
      <c r="J369" s="171"/>
      <c r="K369" s="171"/>
      <c r="L369" s="301"/>
      <c r="M369" s="301"/>
    </row>
    <row r="370" spans="1:13" ht="12.75" thickBot="1" x14ac:dyDescent="0.25">
      <c r="A370" s="347"/>
      <c r="B370" s="9" t="s">
        <v>5</v>
      </c>
      <c r="C370" s="9" t="s">
        <v>6</v>
      </c>
      <c r="D370" s="9" t="s">
        <v>6</v>
      </c>
      <c r="E370" s="9" t="s">
        <v>6</v>
      </c>
      <c r="F370" s="171"/>
      <c r="G370" s="171"/>
      <c r="H370" s="171"/>
      <c r="I370" s="263"/>
      <c r="J370" s="171"/>
      <c r="K370" s="171"/>
      <c r="L370" s="301"/>
      <c r="M370" s="301"/>
    </row>
    <row r="371" spans="1:13" ht="12.75" thickBot="1" x14ac:dyDescent="0.25">
      <c r="A371" s="8" t="s">
        <v>8</v>
      </c>
      <c r="B371" s="10">
        <v>9</v>
      </c>
      <c r="C371" s="10"/>
      <c r="D371" s="10"/>
      <c r="E371" s="10"/>
      <c r="F371" s="171"/>
      <c r="G371" s="171"/>
      <c r="H371" s="171"/>
      <c r="I371" s="263"/>
      <c r="J371" s="171"/>
      <c r="K371" s="171"/>
      <c r="L371" s="301"/>
      <c r="M371" s="301"/>
    </row>
    <row r="372" spans="1:13" ht="12.75" thickBot="1" x14ac:dyDescent="0.25">
      <c r="A372" s="8" t="s">
        <v>320</v>
      </c>
      <c r="B372" s="10">
        <v>29719504</v>
      </c>
      <c r="C372" s="10">
        <v>0</v>
      </c>
      <c r="D372" s="10">
        <f t="shared" ref="D372:E372" si="79">D390</f>
        <v>0</v>
      </c>
      <c r="E372" s="10">
        <f t="shared" si="79"/>
        <v>0</v>
      </c>
      <c r="F372" s="171"/>
      <c r="G372" s="171"/>
      <c r="H372" s="171"/>
      <c r="I372" s="263"/>
      <c r="J372" s="171"/>
      <c r="K372" s="171"/>
      <c r="L372" s="301"/>
      <c r="M372" s="301"/>
    </row>
    <row r="373" spans="1:13" ht="12.75" thickBot="1" x14ac:dyDescent="0.25">
      <c r="A373" s="8" t="s">
        <v>319</v>
      </c>
      <c r="B373" s="10">
        <f>B372/B371</f>
        <v>3302167.111111111</v>
      </c>
      <c r="C373" s="10" t="e">
        <f t="shared" ref="C373:E373" si="80">C372/C371</f>
        <v>#DIV/0!</v>
      </c>
      <c r="D373" s="10" t="e">
        <f t="shared" si="80"/>
        <v>#DIV/0!</v>
      </c>
      <c r="E373" s="10" t="e">
        <f t="shared" si="80"/>
        <v>#DIV/0!</v>
      </c>
      <c r="F373" s="171"/>
      <c r="G373" s="171"/>
      <c r="H373" s="171"/>
      <c r="I373" s="263"/>
      <c r="J373" s="171"/>
      <c r="K373" s="171"/>
      <c r="L373" s="301"/>
      <c r="M373" s="301"/>
    </row>
    <row r="374" spans="1:13" ht="12.75" thickBot="1" x14ac:dyDescent="0.25">
      <c r="A374" s="8" t="s">
        <v>16</v>
      </c>
      <c r="B374" s="298" t="s">
        <v>22</v>
      </c>
      <c r="C374" s="11">
        <f>C371/B371-1</f>
        <v>-1</v>
      </c>
      <c r="D374" s="11" t="e">
        <f t="shared" ref="D374:E376" si="81">D371/C371-1</f>
        <v>#DIV/0!</v>
      </c>
      <c r="E374" s="11" t="e">
        <f t="shared" si="81"/>
        <v>#DIV/0!</v>
      </c>
      <c r="F374" s="171"/>
      <c r="G374" s="171"/>
      <c r="H374" s="171"/>
      <c r="I374" s="263"/>
      <c r="J374" s="171"/>
      <c r="K374" s="171"/>
      <c r="L374" s="301"/>
      <c r="M374" s="301"/>
    </row>
    <row r="375" spans="1:13" ht="12.75" thickBot="1" x14ac:dyDescent="0.25">
      <c r="A375" s="8" t="s">
        <v>17</v>
      </c>
      <c r="B375" s="298" t="s">
        <v>22</v>
      </c>
      <c r="C375" s="11">
        <f>C372/B372-1</f>
        <v>-1</v>
      </c>
      <c r="D375" s="11" t="e">
        <f t="shared" si="81"/>
        <v>#DIV/0!</v>
      </c>
      <c r="E375" s="11" t="e">
        <f t="shared" si="81"/>
        <v>#DIV/0!</v>
      </c>
      <c r="F375" s="171"/>
      <c r="G375" s="171"/>
      <c r="H375" s="171"/>
      <c r="I375" s="263"/>
      <c r="J375" s="171"/>
      <c r="K375" s="171"/>
      <c r="L375" s="301"/>
      <c r="M375" s="301"/>
    </row>
    <row r="376" spans="1:13" ht="12.75" thickBot="1" x14ac:dyDescent="0.25">
      <c r="A376" s="8" t="s">
        <v>18</v>
      </c>
      <c r="B376" s="298" t="s">
        <v>22</v>
      </c>
      <c r="C376" s="11" t="e">
        <f>C373/B373-1</f>
        <v>#DIV/0!</v>
      </c>
      <c r="D376" s="11" t="e">
        <f t="shared" si="81"/>
        <v>#DIV/0!</v>
      </c>
      <c r="E376" s="11" t="e">
        <f t="shared" si="81"/>
        <v>#DIV/0!</v>
      </c>
      <c r="F376" s="171"/>
      <c r="G376" s="171"/>
      <c r="H376" s="171"/>
      <c r="I376" s="263"/>
      <c r="J376" s="171"/>
      <c r="K376" s="171"/>
      <c r="L376" s="301"/>
      <c r="M376" s="301"/>
    </row>
    <row r="377" spans="1:13" ht="12.75" thickBot="1" x14ac:dyDescent="0.25">
      <c r="A377" s="348" t="s">
        <v>264</v>
      </c>
      <c r="B377" s="349"/>
      <c r="C377" s="349"/>
      <c r="D377" s="349"/>
      <c r="E377" s="350"/>
      <c r="F377" s="171"/>
      <c r="G377" s="171"/>
      <c r="H377" s="171"/>
      <c r="I377" s="263"/>
      <c r="J377" s="171"/>
      <c r="K377" s="171"/>
      <c r="L377" s="301"/>
      <c r="M377" s="301"/>
    </row>
    <row r="378" spans="1:13" x14ac:dyDescent="0.2">
      <c r="A378" s="346"/>
      <c r="B378" s="5">
        <v>2020</v>
      </c>
      <c r="C378" s="5">
        <v>2021</v>
      </c>
      <c r="D378" s="5">
        <v>2022</v>
      </c>
      <c r="E378" s="5">
        <v>2023</v>
      </c>
      <c r="F378" s="171"/>
      <c r="G378" s="171"/>
      <c r="H378" s="171"/>
      <c r="I378" s="263"/>
      <c r="J378" s="171"/>
      <c r="K378" s="171"/>
      <c r="L378" s="301"/>
      <c r="M378" s="301"/>
    </row>
    <row r="379" spans="1:13" ht="12.75" thickBot="1" x14ac:dyDescent="0.25">
      <c r="A379" s="347"/>
      <c r="B379" s="9" t="s">
        <v>5</v>
      </c>
      <c r="C379" s="9" t="s">
        <v>6</v>
      </c>
      <c r="D379" s="9" t="s">
        <v>6</v>
      </c>
      <c r="E379" s="9" t="s">
        <v>6</v>
      </c>
      <c r="F379" s="171"/>
      <c r="G379" s="171"/>
      <c r="H379" s="171"/>
      <c r="I379" s="263"/>
      <c r="J379" s="171"/>
      <c r="K379" s="171"/>
      <c r="L379" s="301"/>
      <c r="M379" s="301"/>
    </row>
    <row r="380" spans="1:13" ht="12.75" thickBot="1" x14ac:dyDescent="0.25">
      <c r="A380" s="1" t="s">
        <v>38</v>
      </c>
      <c r="B380" s="12">
        <f>B381+B382+B383+B384</f>
        <v>29719504</v>
      </c>
      <c r="C380" s="12">
        <f t="shared" ref="C380:E380" si="82">C381+C382+C383+C384</f>
        <v>0</v>
      </c>
      <c r="D380" s="12">
        <f t="shared" si="82"/>
        <v>0</v>
      </c>
      <c r="E380" s="12">
        <f t="shared" si="82"/>
        <v>0</v>
      </c>
      <c r="F380" s="171"/>
      <c r="G380" s="171"/>
      <c r="H380" s="171"/>
      <c r="I380" s="263"/>
      <c r="J380" s="171"/>
      <c r="K380" s="171"/>
      <c r="L380" s="301"/>
      <c r="M380" s="301"/>
    </row>
    <row r="381" spans="1:13" ht="12.75" thickBot="1" x14ac:dyDescent="0.25">
      <c r="A381" s="2" t="s">
        <v>50</v>
      </c>
      <c r="B381" s="12">
        <v>29719504</v>
      </c>
      <c r="C381" s="12"/>
      <c r="D381" s="12"/>
      <c r="E381" s="12"/>
      <c r="F381" s="171"/>
      <c r="G381" s="171"/>
      <c r="H381" s="171"/>
      <c r="I381" s="263"/>
      <c r="J381" s="171"/>
      <c r="K381" s="171"/>
      <c r="L381" s="301"/>
      <c r="M381" s="301"/>
    </row>
    <row r="382" spans="1:13" ht="12.75" thickBot="1" x14ac:dyDescent="0.25">
      <c r="A382" s="2" t="s">
        <v>84</v>
      </c>
      <c r="B382" s="12"/>
      <c r="C382" s="12"/>
      <c r="D382" s="12"/>
      <c r="E382" s="12"/>
      <c r="F382" s="171"/>
      <c r="G382" s="171"/>
      <c r="H382" s="171"/>
      <c r="I382" s="263"/>
      <c r="J382" s="171"/>
      <c r="K382" s="171"/>
      <c r="L382" s="301"/>
      <c r="M382" s="301"/>
    </row>
    <row r="383" spans="1:13" ht="12.75" thickBot="1" x14ac:dyDescent="0.25">
      <c r="A383" s="2" t="s">
        <v>85</v>
      </c>
      <c r="B383" s="12"/>
      <c r="C383" s="12"/>
      <c r="D383" s="12"/>
      <c r="E383" s="12"/>
      <c r="F383" s="171"/>
      <c r="G383" s="171"/>
      <c r="H383" s="171"/>
      <c r="I383" s="263"/>
      <c r="J383" s="171"/>
      <c r="K383" s="171"/>
      <c r="L383" s="301"/>
      <c r="M383" s="301"/>
    </row>
    <row r="384" spans="1:13" ht="12.75" thickBot="1" x14ac:dyDescent="0.25">
      <c r="A384" s="2" t="s">
        <v>86</v>
      </c>
      <c r="B384" s="12"/>
      <c r="C384" s="12"/>
      <c r="D384" s="12"/>
      <c r="E384" s="12"/>
      <c r="F384" s="171"/>
      <c r="G384" s="171"/>
      <c r="H384" s="171"/>
      <c r="I384" s="263"/>
      <c r="J384" s="171"/>
      <c r="K384" s="171"/>
      <c r="L384" s="301"/>
      <c r="M384" s="301"/>
    </row>
    <row r="385" spans="1:13" ht="12.75" thickBot="1" x14ac:dyDescent="0.25">
      <c r="A385" s="1" t="s">
        <v>39</v>
      </c>
      <c r="B385" s="13">
        <f>B386+B387+B388+B389</f>
        <v>0</v>
      </c>
      <c r="C385" s="13">
        <f t="shared" ref="C385:E385" si="83">C386+C387+C388+C389</f>
        <v>0</v>
      </c>
      <c r="D385" s="13">
        <f t="shared" si="83"/>
        <v>0</v>
      </c>
      <c r="E385" s="13">
        <f t="shared" si="83"/>
        <v>0</v>
      </c>
      <c r="F385" s="171"/>
      <c r="G385" s="171"/>
      <c r="H385" s="171"/>
      <c r="I385" s="263"/>
      <c r="J385" s="171"/>
      <c r="K385" s="171"/>
      <c r="L385" s="301"/>
      <c r="M385" s="301"/>
    </row>
    <row r="386" spans="1:13" ht="12.75" thickBot="1" x14ac:dyDescent="0.25">
      <c r="A386" s="2" t="s">
        <v>50</v>
      </c>
      <c r="B386" s="13"/>
      <c r="C386" s="13"/>
      <c r="D386" s="13"/>
      <c r="E386" s="13"/>
      <c r="F386" s="171"/>
      <c r="G386" s="171"/>
      <c r="H386" s="171"/>
      <c r="I386" s="263"/>
      <c r="J386" s="171"/>
      <c r="K386" s="171"/>
      <c r="L386" s="301"/>
      <c r="M386" s="301"/>
    </row>
    <row r="387" spans="1:13" ht="12.75" thickBot="1" x14ac:dyDescent="0.25">
      <c r="A387" s="2" t="s">
        <v>84</v>
      </c>
      <c r="B387" s="13"/>
      <c r="C387" s="13"/>
      <c r="D387" s="13"/>
      <c r="E387" s="13"/>
      <c r="F387" s="171"/>
      <c r="G387" s="171"/>
      <c r="H387" s="171"/>
      <c r="I387" s="263"/>
      <c r="J387" s="171"/>
      <c r="K387" s="171"/>
      <c r="L387" s="301"/>
      <c r="M387" s="301"/>
    </row>
    <row r="388" spans="1:13" ht="12.75" thickBot="1" x14ac:dyDescent="0.25">
      <c r="A388" s="2" t="s">
        <v>85</v>
      </c>
      <c r="B388" s="13"/>
      <c r="C388" s="13"/>
      <c r="D388" s="13"/>
      <c r="E388" s="13"/>
      <c r="F388" s="171"/>
      <c r="G388" s="171"/>
      <c r="H388" s="171"/>
      <c r="I388" s="263"/>
      <c r="J388" s="171"/>
      <c r="K388" s="171"/>
      <c r="L388" s="301"/>
      <c r="M388" s="301"/>
    </row>
    <row r="389" spans="1:13" ht="12.75" thickBot="1" x14ac:dyDescent="0.25">
      <c r="A389" s="2" t="s">
        <v>86</v>
      </c>
      <c r="B389" s="13"/>
      <c r="C389" s="13"/>
      <c r="D389" s="13"/>
      <c r="E389" s="13"/>
      <c r="F389" s="171"/>
      <c r="G389" s="171"/>
      <c r="H389" s="171"/>
      <c r="I389" s="263"/>
      <c r="J389" s="171"/>
      <c r="K389" s="171"/>
      <c r="L389" s="301"/>
      <c r="M389" s="301"/>
    </row>
    <row r="390" spans="1:13" ht="12.75" thickBot="1" x14ac:dyDescent="0.25">
      <c r="A390" s="39" t="s">
        <v>62</v>
      </c>
      <c r="B390" s="13">
        <f>B380+B385</f>
        <v>29719504</v>
      </c>
      <c r="C390" s="13">
        <f t="shared" ref="C390:E390" si="84">C380+C385</f>
        <v>0</v>
      </c>
      <c r="D390" s="13">
        <f t="shared" si="84"/>
        <v>0</v>
      </c>
      <c r="E390" s="13">
        <f t="shared" si="84"/>
        <v>0</v>
      </c>
      <c r="F390" s="171"/>
      <c r="G390" s="171"/>
      <c r="H390" s="171"/>
      <c r="I390" s="263"/>
      <c r="J390" s="171"/>
      <c r="K390" s="171"/>
      <c r="L390" s="301"/>
      <c r="M390" s="301"/>
    </row>
    <row r="391" spans="1:13" ht="104.25" customHeight="1" thickBot="1" x14ac:dyDescent="0.25">
      <c r="A391" s="21" t="s">
        <v>278</v>
      </c>
      <c r="B391" s="285" t="s">
        <v>265</v>
      </c>
      <c r="C391" s="53" t="s">
        <v>82</v>
      </c>
      <c r="D391" s="423" t="s">
        <v>278</v>
      </c>
      <c r="E391" s="424"/>
      <c r="F391" s="171"/>
      <c r="G391" s="171"/>
      <c r="H391" s="171"/>
      <c r="I391" s="263"/>
      <c r="J391" s="171"/>
      <c r="K391" s="171"/>
      <c r="L391" s="301"/>
      <c r="M391" s="301"/>
    </row>
    <row r="392" spans="1:13" ht="26.25" customHeight="1" thickBot="1" x14ac:dyDescent="0.25">
      <c r="A392" s="8" t="s">
        <v>9</v>
      </c>
      <c r="B392" s="358" t="s">
        <v>265</v>
      </c>
      <c r="C392" s="359"/>
      <c r="D392" s="359"/>
      <c r="E392" s="360"/>
      <c r="F392" s="171"/>
      <c r="G392" s="171"/>
      <c r="H392" s="171"/>
      <c r="I392" s="263"/>
      <c r="J392" s="171"/>
      <c r="K392" s="171"/>
      <c r="L392" s="301"/>
      <c r="M392" s="301"/>
    </row>
    <row r="393" spans="1:13" ht="15.75" customHeight="1" thickBot="1" x14ac:dyDescent="0.25">
      <c r="A393" s="8" t="s">
        <v>14</v>
      </c>
      <c r="B393" s="361" t="s">
        <v>260</v>
      </c>
      <c r="C393" s="362"/>
      <c r="D393" s="362"/>
      <c r="E393" s="363"/>
      <c r="F393" s="171"/>
      <c r="G393" s="171"/>
      <c r="H393" s="171"/>
      <c r="I393" s="263"/>
      <c r="J393" s="171"/>
      <c r="K393" s="171"/>
      <c r="L393" s="301"/>
      <c r="M393" s="301"/>
    </row>
    <row r="394" spans="1:13" x14ac:dyDescent="0.2">
      <c r="A394" s="346"/>
      <c r="B394" s="5">
        <v>2020</v>
      </c>
      <c r="C394" s="5">
        <v>2021</v>
      </c>
      <c r="D394" s="5">
        <v>2022</v>
      </c>
      <c r="E394" s="5">
        <v>2023</v>
      </c>
      <c r="F394" s="171"/>
      <c r="G394" s="171"/>
      <c r="H394" s="171"/>
      <c r="I394" s="263"/>
      <c r="J394" s="171"/>
      <c r="K394" s="171"/>
      <c r="L394" s="301"/>
      <c r="M394" s="301"/>
    </row>
    <row r="395" spans="1:13" ht="12.75" thickBot="1" x14ac:dyDescent="0.25">
      <c r="A395" s="347"/>
      <c r="B395" s="9" t="s">
        <v>5</v>
      </c>
      <c r="C395" s="9" t="s">
        <v>6</v>
      </c>
      <c r="D395" s="9" t="s">
        <v>6</v>
      </c>
      <c r="E395" s="9" t="s">
        <v>6</v>
      </c>
      <c r="F395" s="171"/>
      <c r="G395" s="171"/>
      <c r="H395" s="171"/>
      <c r="I395" s="263"/>
      <c r="J395" s="171"/>
      <c r="K395" s="171"/>
      <c r="L395" s="301"/>
      <c r="M395" s="301"/>
    </row>
    <row r="396" spans="1:13" ht="12.75" thickBot="1" x14ac:dyDescent="0.25">
      <c r="A396" s="8" t="s">
        <v>8</v>
      </c>
      <c r="B396" s="10">
        <v>12</v>
      </c>
      <c r="C396" s="10"/>
      <c r="D396" s="10"/>
      <c r="E396" s="10"/>
      <c r="F396" s="171"/>
      <c r="G396" s="171"/>
      <c r="H396" s="171"/>
      <c r="I396" s="263"/>
      <c r="J396" s="171"/>
      <c r="K396" s="171"/>
      <c r="L396" s="301"/>
      <c r="M396" s="301"/>
    </row>
    <row r="397" spans="1:13" ht="12.75" thickBot="1" x14ac:dyDescent="0.25">
      <c r="A397" s="8" t="s">
        <v>317</v>
      </c>
      <c r="B397" s="10">
        <v>23918408</v>
      </c>
      <c r="C397" s="10">
        <v>0</v>
      </c>
      <c r="D397" s="10">
        <f t="shared" ref="D397:E397" si="85">D415</f>
        <v>0</v>
      </c>
      <c r="E397" s="10">
        <f t="shared" si="85"/>
        <v>0</v>
      </c>
      <c r="F397" s="171"/>
      <c r="G397" s="171"/>
      <c r="H397" s="171"/>
      <c r="I397" s="263"/>
      <c r="J397" s="171"/>
      <c r="K397" s="171"/>
      <c r="L397" s="301"/>
      <c r="M397" s="301"/>
    </row>
    <row r="398" spans="1:13" ht="12.75" thickBot="1" x14ac:dyDescent="0.25">
      <c r="A398" s="8" t="s">
        <v>318</v>
      </c>
      <c r="B398" s="10">
        <f>B397/B396</f>
        <v>1993200.6666666667</v>
      </c>
      <c r="C398" s="10" t="e">
        <f t="shared" ref="C398:E398" si="86">C397/C396</f>
        <v>#DIV/0!</v>
      </c>
      <c r="D398" s="10" t="e">
        <f t="shared" si="86"/>
        <v>#DIV/0!</v>
      </c>
      <c r="E398" s="10" t="e">
        <f t="shared" si="86"/>
        <v>#DIV/0!</v>
      </c>
      <c r="F398" s="171"/>
      <c r="G398" s="171"/>
      <c r="H398" s="171"/>
      <c r="I398" s="263"/>
      <c r="J398" s="171"/>
      <c r="K398" s="171"/>
      <c r="L398" s="301"/>
      <c r="M398" s="301"/>
    </row>
    <row r="399" spans="1:13" ht="12.75" thickBot="1" x14ac:dyDescent="0.25">
      <c r="A399" s="8" t="s">
        <v>16</v>
      </c>
      <c r="B399" s="298" t="s">
        <v>22</v>
      </c>
      <c r="C399" s="11">
        <f>C396/B396-1</f>
        <v>-1</v>
      </c>
      <c r="D399" s="11" t="e">
        <f t="shared" ref="D399:E401" si="87">D396/C396-1</f>
        <v>#DIV/0!</v>
      </c>
      <c r="E399" s="11" t="e">
        <f t="shared" si="87"/>
        <v>#DIV/0!</v>
      </c>
      <c r="F399" s="171"/>
      <c r="G399" s="171"/>
      <c r="H399" s="171"/>
      <c r="I399" s="263"/>
      <c r="J399" s="171"/>
      <c r="K399" s="171"/>
      <c r="L399" s="301"/>
      <c r="M399" s="301"/>
    </row>
    <row r="400" spans="1:13" ht="12.75" thickBot="1" x14ac:dyDescent="0.25">
      <c r="A400" s="8" t="s">
        <v>17</v>
      </c>
      <c r="B400" s="298" t="s">
        <v>22</v>
      </c>
      <c r="C400" s="11">
        <f>C397/B397-1</f>
        <v>-1</v>
      </c>
      <c r="D400" s="11" t="e">
        <f t="shared" si="87"/>
        <v>#DIV/0!</v>
      </c>
      <c r="E400" s="11" t="e">
        <f t="shared" si="87"/>
        <v>#DIV/0!</v>
      </c>
      <c r="F400" s="171"/>
      <c r="G400" s="171"/>
      <c r="H400" s="171"/>
      <c r="I400" s="263"/>
      <c r="J400" s="171"/>
      <c r="K400" s="171"/>
      <c r="L400" s="301"/>
      <c r="M400" s="301"/>
    </row>
    <row r="401" spans="1:13" ht="12.75" thickBot="1" x14ac:dyDescent="0.25">
      <c r="A401" s="8" t="s">
        <v>18</v>
      </c>
      <c r="B401" s="298" t="s">
        <v>22</v>
      </c>
      <c r="C401" s="11" t="e">
        <f>C398/B398-1</f>
        <v>#DIV/0!</v>
      </c>
      <c r="D401" s="11" t="e">
        <f t="shared" si="87"/>
        <v>#DIV/0!</v>
      </c>
      <c r="E401" s="11" t="e">
        <f t="shared" si="87"/>
        <v>#DIV/0!</v>
      </c>
      <c r="F401" s="171"/>
      <c r="G401" s="171"/>
      <c r="H401" s="171"/>
      <c r="I401" s="263"/>
      <c r="J401" s="171"/>
      <c r="K401" s="171"/>
      <c r="L401" s="301"/>
      <c r="M401" s="301"/>
    </row>
    <row r="402" spans="1:13" ht="12.75" thickBot="1" x14ac:dyDescent="0.25">
      <c r="A402" s="348" t="s">
        <v>266</v>
      </c>
      <c r="B402" s="349"/>
      <c r="C402" s="349"/>
      <c r="D402" s="349"/>
      <c r="E402" s="350"/>
      <c r="F402" s="171"/>
      <c r="G402" s="171"/>
      <c r="H402" s="171"/>
      <c r="I402" s="263"/>
      <c r="J402" s="171"/>
      <c r="K402" s="171"/>
      <c r="L402" s="301"/>
      <c r="M402" s="301"/>
    </row>
    <row r="403" spans="1:13" x14ac:dyDescent="0.2">
      <c r="A403" s="346"/>
      <c r="B403" s="5">
        <v>2020</v>
      </c>
      <c r="C403" s="5">
        <v>2021</v>
      </c>
      <c r="D403" s="5">
        <v>2022</v>
      </c>
      <c r="E403" s="5">
        <v>2023</v>
      </c>
      <c r="F403" s="171"/>
      <c r="G403" s="171"/>
      <c r="H403" s="171"/>
      <c r="I403" s="263"/>
      <c r="J403" s="171"/>
      <c r="K403" s="171"/>
      <c r="L403" s="301"/>
      <c r="M403" s="301"/>
    </row>
    <row r="404" spans="1:13" ht="12.75" thickBot="1" x14ac:dyDescent="0.25">
      <c r="A404" s="347"/>
      <c r="B404" s="9" t="s">
        <v>5</v>
      </c>
      <c r="C404" s="9" t="s">
        <v>6</v>
      </c>
      <c r="D404" s="9" t="s">
        <v>6</v>
      </c>
      <c r="E404" s="9" t="s">
        <v>6</v>
      </c>
      <c r="F404" s="171"/>
      <c r="G404" s="171"/>
      <c r="H404" s="171"/>
      <c r="I404" s="263"/>
      <c r="J404" s="171"/>
      <c r="K404" s="171"/>
      <c r="L404" s="301"/>
      <c r="M404" s="301"/>
    </row>
    <row r="405" spans="1:13" ht="12.75" thickBot="1" x14ac:dyDescent="0.25">
      <c r="A405" s="1" t="s">
        <v>38</v>
      </c>
      <c r="B405" s="12">
        <f>B406+B407+B408+B409</f>
        <v>23918408</v>
      </c>
      <c r="C405" s="12">
        <f t="shared" ref="C405:E405" si="88">C406+C407+C408+C409</f>
        <v>0</v>
      </c>
      <c r="D405" s="12">
        <f t="shared" si="88"/>
        <v>0</v>
      </c>
      <c r="E405" s="12">
        <f t="shared" si="88"/>
        <v>0</v>
      </c>
      <c r="F405" s="171"/>
      <c r="G405" s="171"/>
      <c r="H405" s="171"/>
      <c r="I405" s="263"/>
      <c r="J405" s="171"/>
      <c r="K405" s="171"/>
      <c r="L405" s="301"/>
      <c r="M405" s="301"/>
    </row>
    <row r="406" spans="1:13" ht="12.75" thickBot="1" x14ac:dyDescent="0.25">
      <c r="A406" s="2" t="s">
        <v>50</v>
      </c>
      <c r="B406" s="12">
        <v>23918408</v>
      </c>
      <c r="C406" s="12"/>
      <c r="D406" s="12"/>
      <c r="E406" s="12"/>
      <c r="F406" s="171"/>
      <c r="G406" s="171"/>
      <c r="H406" s="171"/>
      <c r="I406" s="263"/>
      <c r="J406" s="171"/>
      <c r="K406" s="171"/>
      <c r="L406" s="301"/>
      <c r="M406" s="301"/>
    </row>
    <row r="407" spans="1:13" ht="12.75" thickBot="1" x14ac:dyDescent="0.25">
      <c r="A407" s="2" t="s">
        <v>84</v>
      </c>
      <c r="B407" s="12"/>
      <c r="C407" s="12"/>
      <c r="D407" s="12"/>
      <c r="E407" s="12"/>
      <c r="F407" s="171"/>
      <c r="G407" s="171"/>
      <c r="H407" s="171"/>
      <c r="I407" s="263"/>
      <c r="J407" s="171"/>
      <c r="K407" s="171"/>
      <c r="L407" s="301"/>
      <c r="M407" s="301"/>
    </row>
    <row r="408" spans="1:13" ht="12.75" thickBot="1" x14ac:dyDescent="0.25">
      <c r="A408" s="2" t="s">
        <v>85</v>
      </c>
      <c r="B408" s="12"/>
      <c r="C408" s="12"/>
      <c r="D408" s="12"/>
      <c r="E408" s="12"/>
      <c r="F408" s="171"/>
      <c r="G408" s="171"/>
      <c r="H408" s="171"/>
      <c r="I408" s="263"/>
      <c r="J408" s="171"/>
      <c r="K408" s="171"/>
      <c r="L408" s="301"/>
      <c r="M408" s="301"/>
    </row>
    <row r="409" spans="1:13" ht="12.75" thickBot="1" x14ac:dyDescent="0.25">
      <c r="A409" s="2" t="s">
        <v>86</v>
      </c>
      <c r="B409" s="12"/>
      <c r="C409" s="12"/>
      <c r="D409" s="12"/>
      <c r="E409" s="12"/>
      <c r="F409" s="171"/>
      <c r="G409" s="171"/>
      <c r="H409" s="171"/>
      <c r="I409" s="263"/>
      <c r="J409" s="171"/>
      <c r="K409" s="171"/>
      <c r="L409" s="301"/>
      <c r="M409" s="301"/>
    </row>
    <row r="410" spans="1:13" ht="12.75" thickBot="1" x14ac:dyDescent="0.25">
      <c r="A410" s="1" t="s">
        <v>39</v>
      </c>
      <c r="B410" s="13">
        <f>B411+B412+B413+B414</f>
        <v>0</v>
      </c>
      <c r="C410" s="13">
        <f t="shared" ref="C410:E410" si="89">C411+C412+C413+C414</f>
        <v>0</v>
      </c>
      <c r="D410" s="13">
        <f t="shared" si="89"/>
        <v>0</v>
      </c>
      <c r="E410" s="13">
        <f t="shared" si="89"/>
        <v>0</v>
      </c>
      <c r="F410" s="171"/>
      <c r="G410" s="171"/>
      <c r="H410" s="171"/>
      <c r="I410" s="263"/>
      <c r="J410" s="171"/>
      <c r="K410" s="171"/>
      <c r="L410" s="301"/>
      <c r="M410" s="301"/>
    </row>
    <row r="411" spans="1:13" ht="12.75" thickBot="1" x14ac:dyDescent="0.25">
      <c r="A411" s="2" t="s">
        <v>50</v>
      </c>
      <c r="B411" s="13"/>
      <c r="C411" s="13"/>
      <c r="D411" s="13"/>
      <c r="E411" s="13"/>
      <c r="F411" s="171"/>
      <c r="G411" s="171"/>
      <c r="H411" s="171"/>
      <c r="I411" s="263"/>
      <c r="J411" s="171"/>
      <c r="K411" s="171"/>
      <c r="L411" s="301"/>
      <c r="M411" s="301"/>
    </row>
    <row r="412" spans="1:13" ht="12.75" thickBot="1" x14ac:dyDescent="0.25">
      <c r="A412" s="2" t="s">
        <v>84</v>
      </c>
      <c r="B412" s="13"/>
      <c r="C412" s="13"/>
      <c r="D412" s="13"/>
      <c r="E412" s="13"/>
      <c r="F412" s="171"/>
      <c r="G412" s="171"/>
      <c r="H412" s="171"/>
      <c r="I412" s="263"/>
      <c r="J412" s="171"/>
      <c r="K412" s="171"/>
      <c r="L412" s="301"/>
      <c r="M412" s="301"/>
    </row>
    <row r="413" spans="1:13" ht="12.75" thickBot="1" x14ac:dyDescent="0.25">
      <c r="A413" s="2" t="s">
        <v>85</v>
      </c>
      <c r="B413" s="13"/>
      <c r="C413" s="13"/>
      <c r="D413" s="13"/>
      <c r="E413" s="13"/>
      <c r="F413" s="171"/>
      <c r="G413" s="171"/>
      <c r="H413" s="171"/>
      <c r="I413" s="263"/>
      <c r="J413" s="171"/>
      <c r="K413" s="171"/>
      <c r="L413" s="301"/>
      <c r="M413" s="301"/>
    </row>
    <row r="414" spans="1:13" ht="12.75" thickBot="1" x14ac:dyDescent="0.25">
      <c r="A414" s="2" t="s">
        <v>86</v>
      </c>
      <c r="B414" s="13"/>
      <c r="C414" s="13"/>
      <c r="D414" s="13"/>
      <c r="E414" s="13"/>
      <c r="F414" s="171"/>
      <c r="G414" s="171"/>
      <c r="H414" s="171"/>
      <c r="I414" s="263"/>
      <c r="J414" s="171"/>
      <c r="K414" s="171"/>
      <c r="L414" s="301"/>
      <c r="M414" s="301"/>
    </row>
    <row r="415" spans="1:13" ht="12.75" thickBot="1" x14ac:dyDescent="0.25">
      <c r="A415" s="39" t="s">
        <v>63</v>
      </c>
      <c r="B415" s="13">
        <f>B405+B410</f>
        <v>23918408</v>
      </c>
      <c r="C415" s="13">
        <f t="shared" ref="C415:E415" si="90">C405+C410</f>
        <v>0</v>
      </c>
      <c r="D415" s="13">
        <f t="shared" si="90"/>
        <v>0</v>
      </c>
      <c r="E415" s="13">
        <f t="shared" si="90"/>
        <v>0</v>
      </c>
      <c r="F415" s="171"/>
      <c r="G415" s="171"/>
      <c r="H415" s="171"/>
      <c r="I415" s="263"/>
      <c r="J415" s="171"/>
      <c r="K415" s="171"/>
      <c r="L415" s="301"/>
      <c r="M415" s="301"/>
    </row>
    <row r="416" spans="1:13" ht="25.5" customHeight="1" thickBot="1" x14ac:dyDescent="0.25">
      <c r="A416" s="96" t="s">
        <v>142</v>
      </c>
      <c r="B416" s="428" t="s">
        <v>267</v>
      </c>
      <c r="C416" s="429"/>
      <c r="D416" s="429"/>
      <c r="E416" s="430"/>
      <c r="F416" s="171"/>
      <c r="G416" s="171"/>
      <c r="H416" s="171"/>
      <c r="I416" s="263"/>
      <c r="J416" s="171"/>
      <c r="K416" s="171"/>
      <c r="L416" s="301"/>
      <c r="M416" s="301"/>
    </row>
    <row r="417" spans="1:13" ht="96" customHeight="1" thickBot="1" x14ac:dyDescent="0.25">
      <c r="A417" s="21" t="s">
        <v>279</v>
      </c>
      <c r="B417" s="47" t="s">
        <v>268</v>
      </c>
      <c r="C417" s="53" t="s">
        <v>194</v>
      </c>
      <c r="D417" s="411" t="s">
        <v>279</v>
      </c>
      <c r="E417" s="412"/>
      <c r="F417" s="171"/>
      <c r="G417" s="171"/>
      <c r="H417" s="171"/>
      <c r="I417" s="263"/>
      <c r="J417" s="171"/>
      <c r="K417" s="171"/>
      <c r="L417" s="301"/>
      <c r="M417" s="301"/>
    </row>
    <row r="418" spans="1:13" ht="27.75" customHeight="1" thickBot="1" x14ac:dyDescent="0.25">
      <c r="A418" s="8" t="s">
        <v>9</v>
      </c>
      <c r="B418" s="396" t="s">
        <v>268</v>
      </c>
      <c r="C418" s="397"/>
      <c r="D418" s="397"/>
      <c r="E418" s="398"/>
      <c r="F418" s="171"/>
      <c r="G418" s="171"/>
      <c r="H418" s="171"/>
      <c r="I418" s="263"/>
      <c r="J418" s="171"/>
      <c r="K418" s="171"/>
      <c r="L418" s="301"/>
      <c r="M418" s="301"/>
    </row>
    <row r="419" spans="1:13" ht="12.75" thickBot="1" x14ac:dyDescent="0.25">
      <c r="A419" s="8" t="s">
        <v>14</v>
      </c>
      <c r="B419" s="361" t="s">
        <v>269</v>
      </c>
      <c r="C419" s="362"/>
      <c r="D419" s="362"/>
      <c r="E419" s="363"/>
      <c r="F419" s="171"/>
      <c r="G419" s="171"/>
      <c r="H419" s="171"/>
      <c r="I419" s="263"/>
      <c r="J419" s="171"/>
      <c r="K419" s="171"/>
      <c r="L419" s="301"/>
      <c r="M419" s="301"/>
    </row>
    <row r="420" spans="1:13" x14ac:dyDescent="0.2">
      <c r="A420" s="346"/>
      <c r="B420" s="5">
        <v>2020</v>
      </c>
      <c r="C420" s="5">
        <v>2021</v>
      </c>
      <c r="D420" s="5">
        <v>2022</v>
      </c>
      <c r="E420" s="5">
        <v>2023</v>
      </c>
      <c r="F420" s="171"/>
      <c r="G420" s="171"/>
      <c r="H420" s="171"/>
      <c r="I420" s="263"/>
      <c r="J420" s="171"/>
      <c r="K420" s="171"/>
      <c r="L420" s="301"/>
      <c r="M420" s="301"/>
    </row>
    <row r="421" spans="1:13" ht="12.75" thickBot="1" x14ac:dyDescent="0.25">
      <c r="A421" s="347"/>
      <c r="B421" s="9" t="s">
        <v>5</v>
      </c>
      <c r="C421" s="9" t="s">
        <v>6</v>
      </c>
      <c r="D421" s="9" t="s">
        <v>6</v>
      </c>
      <c r="E421" s="9" t="s">
        <v>6</v>
      </c>
      <c r="F421" s="171"/>
      <c r="G421" s="171"/>
      <c r="H421" s="171"/>
      <c r="I421" s="263"/>
      <c r="J421" s="171"/>
      <c r="K421" s="171"/>
      <c r="L421" s="301"/>
      <c r="M421" s="301"/>
    </row>
    <row r="422" spans="1:13" ht="12.75" thickBot="1" x14ac:dyDescent="0.25">
      <c r="A422" s="8" t="s">
        <v>8</v>
      </c>
      <c r="B422" s="10">
        <v>24</v>
      </c>
      <c r="C422" s="10"/>
      <c r="D422" s="10"/>
      <c r="E422" s="10"/>
      <c r="F422" s="171"/>
      <c r="G422" s="171"/>
      <c r="H422" s="171"/>
      <c r="I422" s="263"/>
      <c r="J422" s="171"/>
      <c r="K422" s="171"/>
      <c r="L422" s="301"/>
      <c r="M422" s="301"/>
    </row>
    <row r="423" spans="1:13" ht="12.75" thickBot="1" x14ac:dyDescent="0.25">
      <c r="A423" s="8" t="s">
        <v>320</v>
      </c>
      <c r="B423" s="10">
        <v>8010911</v>
      </c>
      <c r="C423" s="10">
        <v>0</v>
      </c>
      <c r="D423" s="10">
        <f t="shared" ref="D423:E423" si="91">D441</f>
        <v>0</v>
      </c>
      <c r="E423" s="10">
        <f t="shared" si="91"/>
        <v>0</v>
      </c>
      <c r="F423" s="171"/>
      <c r="G423" s="171"/>
      <c r="H423" s="171"/>
      <c r="I423" s="263"/>
      <c r="J423" s="171"/>
      <c r="K423" s="171"/>
      <c r="L423" s="301"/>
      <c r="M423" s="301"/>
    </row>
    <row r="424" spans="1:13" ht="12.75" thickBot="1" x14ac:dyDescent="0.25">
      <c r="A424" s="8" t="s">
        <v>319</v>
      </c>
      <c r="B424" s="10">
        <f>B423/B422</f>
        <v>333787.95833333331</v>
      </c>
      <c r="C424" s="10" t="e">
        <f t="shared" ref="C424:E424" si="92">C423/C422</f>
        <v>#DIV/0!</v>
      </c>
      <c r="D424" s="10" t="e">
        <f t="shared" si="92"/>
        <v>#DIV/0!</v>
      </c>
      <c r="E424" s="10" t="e">
        <f t="shared" si="92"/>
        <v>#DIV/0!</v>
      </c>
      <c r="F424" s="171"/>
      <c r="G424" s="171"/>
      <c r="H424" s="171"/>
      <c r="I424" s="263"/>
      <c r="J424" s="171"/>
      <c r="K424" s="171"/>
      <c r="L424" s="301"/>
      <c r="M424" s="301"/>
    </row>
    <row r="425" spans="1:13" ht="12.75" thickBot="1" x14ac:dyDescent="0.25">
      <c r="A425" s="8" t="s">
        <v>16</v>
      </c>
      <c r="B425" s="298" t="s">
        <v>22</v>
      </c>
      <c r="C425" s="11">
        <f>C422/B422-1</f>
        <v>-1</v>
      </c>
      <c r="D425" s="11" t="e">
        <f t="shared" ref="D425:E427" si="93">D422/C422-1</f>
        <v>#DIV/0!</v>
      </c>
      <c r="E425" s="11" t="e">
        <f t="shared" si="93"/>
        <v>#DIV/0!</v>
      </c>
      <c r="F425" s="171"/>
      <c r="G425" s="171"/>
      <c r="H425" s="171"/>
      <c r="I425" s="263"/>
      <c r="J425" s="171"/>
      <c r="K425" s="171"/>
      <c r="L425" s="301"/>
      <c r="M425" s="301"/>
    </row>
    <row r="426" spans="1:13" ht="12.75" thickBot="1" x14ac:dyDescent="0.25">
      <c r="A426" s="8" t="s">
        <v>17</v>
      </c>
      <c r="B426" s="298" t="s">
        <v>22</v>
      </c>
      <c r="C426" s="11">
        <f>C423/B423-1</f>
        <v>-1</v>
      </c>
      <c r="D426" s="11" t="e">
        <f t="shared" si="93"/>
        <v>#DIV/0!</v>
      </c>
      <c r="E426" s="11" t="e">
        <f t="shared" si="93"/>
        <v>#DIV/0!</v>
      </c>
      <c r="F426" s="171"/>
      <c r="G426" s="171"/>
      <c r="H426" s="171"/>
      <c r="I426" s="263"/>
      <c r="J426" s="171"/>
      <c r="K426" s="171"/>
      <c r="L426" s="301"/>
      <c r="M426" s="301"/>
    </row>
    <row r="427" spans="1:13" ht="12.75" thickBot="1" x14ac:dyDescent="0.25">
      <c r="A427" s="8" t="s">
        <v>18</v>
      </c>
      <c r="B427" s="298" t="s">
        <v>22</v>
      </c>
      <c r="C427" s="11" t="e">
        <f>C424/B424-1</f>
        <v>#DIV/0!</v>
      </c>
      <c r="D427" s="11" t="e">
        <f t="shared" si="93"/>
        <v>#DIV/0!</v>
      </c>
      <c r="E427" s="11" t="e">
        <f t="shared" si="93"/>
        <v>#DIV/0!</v>
      </c>
      <c r="F427" s="171"/>
      <c r="G427" s="171"/>
      <c r="H427" s="171"/>
      <c r="I427" s="263"/>
      <c r="J427" s="171"/>
      <c r="K427" s="171"/>
      <c r="L427" s="301"/>
      <c r="M427" s="301"/>
    </row>
    <row r="428" spans="1:13" ht="12.75" thickBot="1" x14ac:dyDescent="0.25">
      <c r="A428" s="348" t="s">
        <v>192</v>
      </c>
      <c r="B428" s="349"/>
      <c r="C428" s="349"/>
      <c r="D428" s="349"/>
      <c r="E428" s="350"/>
      <c r="F428" s="171"/>
      <c r="G428" s="171"/>
      <c r="H428" s="171"/>
      <c r="I428" s="263"/>
      <c r="J428" s="171"/>
      <c r="K428" s="171"/>
      <c r="L428" s="301"/>
      <c r="M428" s="301"/>
    </row>
    <row r="429" spans="1:13" x14ac:dyDescent="0.2">
      <c r="A429" s="346"/>
      <c r="B429" s="5">
        <v>2020</v>
      </c>
      <c r="C429" s="5">
        <v>2021</v>
      </c>
      <c r="D429" s="5">
        <v>2022</v>
      </c>
      <c r="E429" s="5">
        <v>2023</v>
      </c>
      <c r="F429" s="171"/>
      <c r="G429" s="171"/>
      <c r="H429" s="171"/>
      <c r="I429" s="263"/>
      <c r="J429" s="171"/>
      <c r="K429" s="171"/>
      <c r="L429" s="301"/>
      <c r="M429" s="301"/>
    </row>
    <row r="430" spans="1:13" ht="12.75" thickBot="1" x14ac:dyDescent="0.25">
      <c r="A430" s="347"/>
      <c r="B430" s="9" t="s">
        <v>5</v>
      </c>
      <c r="C430" s="9" t="s">
        <v>6</v>
      </c>
      <c r="D430" s="9" t="s">
        <v>6</v>
      </c>
      <c r="E430" s="9" t="s">
        <v>6</v>
      </c>
      <c r="F430" s="171"/>
      <c r="G430" s="171"/>
      <c r="H430" s="171"/>
      <c r="I430" s="263"/>
      <c r="J430" s="171"/>
      <c r="K430" s="171"/>
      <c r="L430" s="301"/>
      <c r="M430" s="301"/>
    </row>
    <row r="431" spans="1:13" ht="12.75" thickBot="1" x14ac:dyDescent="0.25">
      <c r="A431" s="1" t="s">
        <v>38</v>
      </c>
      <c r="B431" s="12">
        <f>B432+B433+B434+B435</f>
        <v>8010911</v>
      </c>
      <c r="C431" s="12">
        <f t="shared" ref="C431:E431" si="94">C432+C433+C434+C435</f>
        <v>0</v>
      </c>
      <c r="D431" s="12">
        <f t="shared" si="94"/>
        <v>0</v>
      </c>
      <c r="E431" s="12">
        <f t="shared" si="94"/>
        <v>0</v>
      </c>
      <c r="F431" s="171"/>
      <c r="G431" s="171"/>
      <c r="H431" s="171"/>
      <c r="I431" s="263"/>
      <c r="J431" s="171"/>
      <c r="K431" s="171"/>
      <c r="L431" s="301"/>
      <c r="M431" s="301"/>
    </row>
    <row r="432" spans="1:13" ht="12.75" thickBot="1" x14ac:dyDescent="0.25">
      <c r="A432" s="2" t="s">
        <v>50</v>
      </c>
      <c r="B432" s="12">
        <v>8010911</v>
      </c>
      <c r="C432" s="12"/>
      <c r="D432" s="12"/>
      <c r="E432" s="12"/>
      <c r="F432" s="171"/>
      <c r="G432" s="171"/>
      <c r="H432" s="171"/>
      <c r="I432" s="263"/>
      <c r="J432" s="171"/>
      <c r="K432" s="171"/>
      <c r="L432" s="301"/>
      <c r="M432" s="301"/>
    </row>
    <row r="433" spans="1:13" ht="12.75" thickBot="1" x14ac:dyDescent="0.25">
      <c r="A433" s="2" t="s">
        <v>84</v>
      </c>
      <c r="B433" s="12"/>
      <c r="C433" s="12"/>
      <c r="D433" s="12"/>
      <c r="E433" s="12"/>
      <c r="F433" s="171"/>
      <c r="G433" s="171"/>
      <c r="H433" s="171"/>
      <c r="I433" s="263"/>
      <c r="J433" s="171"/>
      <c r="K433" s="171"/>
      <c r="L433" s="301"/>
      <c r="M433" s="301"/>
    </row>
    <row r="434" spans="1:13" ht="12.75" thickBot="1" x14ac:dyDescent="0.25">
      <c r="A434" s="2" t="s">
        <v>85</v>
      </c>
      <c r="B434" s="12"/>
      <c r="C434" s="12"/>
      <c r="D434" s="12"/>
      <c r="E434" s="12"/>
      <c r="F434" s="171"/>
      <c r="G434" s="171"/>
      <c r="H434" s="171"/>
      <c r="I434" s="263"/>
      <c r="J434" s="171"/>
      <c r="K434" s="171"/>
      <c r="L434" s="301"/>
      <c r="M434" s="301"/>
    </row>
    <row r="435" spans="1:13" ht="12.75" thickBot="1" x14ac:dyDescent="0.25">
      <c r="A435" s="2" t="s">
        <v>86</v>
      </c>
      <c r="B435" s="12"/>
      <c r="C435" s="12"/>
      <c r="D435" s="12"/>
      <c r="E435" s="12"/>
      <c r="F435" s="171"/>
      <c r="G435" s="171"/>
      <c r="H435" s="171"/>
      <c r="I435" s="263"/>
      <c r="J435" s="171"/>
      <c r="K435" s="171"/>
      <c r="L435" s="301"/>
      <c r="M435" s="301"/>
    </row>
    <row r="436" spans="1:13" ht="12.75" thickBot="1" x14ac:dyDescent="0.25">
      <c r="A436" s="1" t="s">
        <v>39</v>
      </c>
      <c r="B436" s="13">
        <f>B437+B438+B439+B440</f>
        <v>0</v>
      </c>
      <c r="C436" s="13">
        <f t="shared" ref="C436:E436" si="95">C437+C438+C439+C440</f>
        <v>0</v>
      </c>
      <c r="D436" s="13">
        <f t="shared" si="95"/>
        <v>0</v>
      </c>
      <c r="E436" s="13">
        <f t="shared" si="95"/>
        <v>0</v>
      </c>
      <c r="F436" s="171"/>
      <c r="G436" s="171"/>
      <c r="H436" s="171"/>
      <c r="I436" s="263"/>
      <c r="J436" s="171"/>
      <c r="K436" s="171"/>
      <c r="L436" s="301"/>
      <c r="M436" s="301"/>
    </row>
    <row r="437" spans="1:13" ht="12.75" thickBot="1" x14ac:dyDescent="0.25">
      <c r="A437" s="2" t="s">
        <v>50</v>
      </c>
      <c r="B437" s="13"/>
      <c r="C437" s="13"/>
      <c r="D437" s="13"/>
      <c r="E437" s="13"/>
      <c r="F437" s="171"/>
      <c r="G437" s="171"/>
      <c r="H437" s="171"/>
      <c r="I437" s="263"/>
      <c r="J437" s="171"/>
      <c r="K437" s="171"/>
      <c r="L437" s="301"/>
      <c r="M437" s="301"/>
    </row>
    <row r="438" spans="1:13" ht="12.75" thickBot="1" x14ac:dyDescent="0.25">
      <c r="A438" s="2" t="s">
        <v>84</v>
      </c>
      <c r="B438" s="13"/>
      <c r="C438" s="13"/>
      <c r="D438" s="13"/>
      <c r="E438" s="13"/>
      <c r="F438" s="171"/>
      <c r="G438" s="171"/>
      <c r="H438" s="171"/>
      <c r="I438" s="263"/>
      <c r="J438" s="171"/>
      <c r="K438" s="171"/>
      <c r="L438" s="301"/>
      <c r="M438" s="301"/>
    </row>
    <row r="439" spans="1:13" ht="12.75" thickBot="1" x14ac:dyDescent="0.25">
      <c r="A439" s="2" t="s">
        <v>85</v>
      </c>
      <c r="B439" s="13"/>
      <c r="C439" s="13"/>
      <c r="D439" s="13"/>
      <c r="E439" s="13"/>
      <c r="F439" s="171"/>
      <c r="G439" s="171"/>
      <c r="H439" s="171"/>
      <c r="I439" s="263"/>
      <c r="J439" s="171"/>
      <c r="K439" s="171"/>
      <c r="L439" s="301"/>
      <c r="M439" s="301"/>
    </row>
    <row r="440" spans="1:13" ht="12.75" thickBot="1" x14ac:dyDescent="0.25">
      <c r="A440" s="2" t="s">
        <v>86</v>
      </c>
      <c r="B440" s="13"/>
      <c r="C440" s="13"/>
      <c r="D440" s="13"/>
      <c r="E440" s="13"/>
      <c r="F440" s="171"/>
      <c r="G440" s="171"/>
      <c r="H440" s="171"/>
      <c r="I440" s="263"/>
      <c r="J440" s="171"/>
      <c r="K440" s="171"/>
      <c r="L440" s="301"/>
      <c r="M440" s="301"/>
    </row>
    <row r="441" spans="1:13" ht="12.75" thickBot="1" x14ac:dyDescent="0.25">
      <c r="A441" s="39" t="s">
        <v>30</v>
      </c>
      <c r="B441" s="13">
        <f>B431+B436</f>
        <v>8010911</v>
      </c>
      <c r="C441" s="13">
        <f t="shared" ref="C441:E441" si="96">C431+C436</f>
        <v>0</v>
      </c>
      <c r="D441" s="13">
        <f t="shared" si="96"/>
        <v>0</v>
      </c>
      <c r="E441" s="13">
        <f t="shared" si="96"/>
        <v>0</v>
      </c>
      <c r="F441" s="171"/>
      <c r="G441" s="171"/>
      <c r="H441" s="171"/>
      <c r="I441" s="263"/>
      <c r="J441" s="171"/>
      <c r="K441" s="171"/>
      <c r="L441" s="301"/>
      <c r="M441" s="301"/>
    </row>
    <row r="442" spans="1:13" ht="102" customHeight="1" thickBot="1" x14ac:dyDescent="0.25">
      <c r="A442" s="21" t="s">
        <v>280</v>
      </c>
      <c r="B442" s="47" t="s">
        <v>270</v>
      </c>
      <c r="C442" s="54" t="s">
        <v>82</v>
      </c>
      <c r="D442" s="283"/>
      <c r="E442" s="149"/>
      <c r="F442" s="171"/>
      <c r="G442" s="171"/>
      <c r="H442" s="171"/>
      <c r="I442" s="263"/>
      <c r="J442" s="171"/>
      <c r="K442" s="171"/>
      <c r="L442" s="301"/>
      <c r="M442" s="301"/>
    </row>
    <row r="443" spans="1:13" ht="32.25" customHeight="1" thickBot="1" x14ac:dyDescent="0.25">
      <c r="A443" s="8" t="s">
        <v>9</v>
      </c>
      <c r="B443" s="463" t="s">
        <v>270</v>
      </c>
      <c r="C443" s="464"/>
      <c r="D443" s="464"/>
      <c r="E443" s="465"/>
      <c r="F443" s="171"/>
      <c r="G443" s="171"/>
      <c r="H443" s="171"/>
      <c r="I443" s="263"/>
      <c r="J443" s="171"/>
      <c r="K443" s="171"/>
      <c r="L443" s="301"/>
      <c r="M443" s="301"/>
    </row>
    <row r="444" spans="1:13" ht="12.75" thickBot="1" x14ac:dyDescent="0.25">
      <c r="A444" s="8" t="s">
        <v>14</v>
      </c>
      <c r="B444" s="361" t="s">
        <v>271</v>
      </c>
      <c r="C444" s="362"/>
      <c r="D444" s="362"/>
      <c r="E444" s="363"/>
      <c r="F444" s="171"/>
      <c r="G444" s="171"/>
      <c r="H444" s="171"/>
      <c r="I444" s="263"/>
      <c r="J444" s="171"/>
      <c r="K444" s="171"/>
      <c r="L444" s="301"/>
      <c r="M444" s="301"/>
    </row>
    <row r="445" spans="1:13" x14ac:dyDescent="0.2">
      <c r="A445" s="346"/>
      <c r="B445" s="5">
        <v>2020</v>
      </c>
      <c r="C445" s="5">
        <v>2021</v>
      </c>
      <c r="D445" s="5">
        <v>2022</v>
      </c>
      <c r="E445" s="5">
        <v>2023</v>
      </c>
      <c r="F445" s="171"/>
      <c r="G445" s="171"/>
      <c r="H445" s="171"/>
      <c r="I445" s="263"/>
      <c r="J445" s="171"/>
      <c r="K445" s="171"/>
      <c r="L445" s="301"/>
      <c r="M445" s="301"/>
    </row>
    <row r="446" spans="1:13" ht="12.75" thickBot="1" x14ac:dyDescent="0.25">
      <c r="A446" s="347"/>
      <c r="B446" s="9" t="s">
        <v>5</v>
      </c>
      <c r="C446" s="9" t="s">
        <v>6</v>
      </c>
      <c r="D446" s="9" t="s">
        <v>6</v>
      </c>
      <c r="E446" s="9" t="s">
        <v>6</v>
      </c>
      <c r="F446" s="171"/>
      <c r="G446" s="171"/>
      <c r="H446" s="171"/>
      <c r="I446" s="263"/>
      <c r="J446" s="171"/>
      <c r="K446" s="171"/>
      <c r="L446" s="301"/>
      <c r="M446" s="301"/>
    </row>
    <row r="447" spans="1:13" ht="12.75" thickBot="1" x14ac:dyDescent="0.25">
      <c r="A447" s="8" t="s">
        <v>8</v>
      </c>
      <c r="B447" s="10">
        <v>2</v>
      </c>
      <c r="C447" s="10"/>
      <c r="D447" s="10"/>
      <c r="E447" s="10"/>
      <c r="F447" s="171"/>
      <c r="G447" s="171"/>
      <c r="H447" s="171"/>
      <c r="I447" s="263"/>
      <c r="J447" s="171"/>
      <c r="K447" s="171"/>
      <c r="L447" s="301"/>
      <c r="M447" s="301"/>
    </row>
    <row r="448" spans="1:13" ht="12.75" thickBot="1" x14ac:dyDescent="0.25">
      <c r="A448" s="8" t="s">
        <v>320</v>
      </c>
      <c r="B448" s="169">
        <v>17593824</v>
      </c>
      <c r="C448" s="10">
        <f>C466</f>
        <v>0</v>
      </c>
      <c r="D448" s="10">
        <f t="shared" ref="D448:E448" si="97">D466</f>
        <v>0</v>
      </c>
      <c r="E448" s="10">
        <f t="shared" si="97"/>
        <v>0</v>
      </c>
      <c r="F448" s="171"/>
      <c r="G448" s="171"/>
      <c r="H448" s="171"/>
      <c r="I448" s="263"/>
      <c r="J448" s="171"/>
      <c r="K448" s="171"/>
      <c r="L448" s="301"/>
      <c r="M448" s="301"/>
    </row>
    <row r="449" spans="1:13" ht="12.75" thickBot="1" x14ac:dyDescent="0.25">
      <c r="A449" s="8" t="s">
        <v>319</v>
      </c>
      <c r="B449" s="10">
        <f>B448/B447</f>
        <v>8796912</v>
      </c>
      <c r="C449" s="10" t="e">
        <f t="shared" ref="C449:E449" si="98">C448/C447</f>
        <v>#DIV/0!</v>
      </c>
      <c r="D449" s="10" t="e">
        <f t="shared" si="98"/>
        <v>#DIV/0!</v>
      </c>
      <c r="E449" s="10" t="e">
        <f t="shared" si="98"/>
        <v>#DIV/0!</v>
      </c>
      <c r="F449" s="171"/>
      <c r="G449" s="171"/>
      <c r="H449" s="171"/>
      <c r="I449" s="263"/>
      <c r="J449" s="171"/>
      <c r="K449" s="171"/>
      <c r="L449" s="301"/>
      <c r="M449" s="301"/>
    </row>
    <row r="450" spans="1:13" ht="12.75" thickBot="1" x14ac:dyDescent="0.25">
      <c r="A450" s="8" t="s">
        <v>16</v>
      </c>
      <c r="B450" s="298" t="s">
        <v>22</v>
      </c>
      <c r="C450" s="11">
        <f>C447/B447-1</f>
        <v>-1</v>
      </c>
      <c r="D450" s="11" t="e">
        <f t="shared" ref="D450:E452" si="99">D447/C447-1</f>
        <v>#DIV/0!</v>
      </c>
      <c r="E450" s="11" t="e">
        <f t="shared" si="99"/>
        <v>#DIV/0!</v>
      </c>
      <c r="F450" s="171"/>
      <c r="G450" s="171"/>
      <c r="H450" s="171"/>
      <c r="I450" s="263"/>
      <c r="J450" s="171"/>
      <c r="K450" s="171"/>
      <c r="L450" s="301"/>
      <c r="M450" s="301"/>
    </row>
    <row r="451" spans="1:13" ht="12.75" thickBot="1" x14ac:dyDescent="0.25">
      <c r="A451" s="8" t="s">
        <v>17</v>
      </c>
      <c r="B451" s="298" t="s">
        <v>22</v>
      </c>
      <c r="C451" s="11">
        <f>C448/B448-1</f>
        <v>-1</v>
      </c>
      <c r="D451" s="11" t="e">
        <f t="shared" si="99"/>
        <v>#DIV/0!</v>
      </c>
      <c r="E451" s="11" t="e">
        <f t="shared" si="99"/>
        <v>#DIV/0!</v>
      </c>
      <c r="F451" s="171"/>
      <c r="G451" s="171"/>
      <c r="H451" s="171"/>
      <c r="I451" s="263"/>
      <c r="J451" s="171"/>
      <c r="K451" s="171"/>
      <c r="L451" s="301"/>
      <c r="M451" s="301"/>
    </row>
    <row r="452" spans="1:13" ht="12.75" thickBot="1" x14ac:dyDescent="0.25">
      <c r="A452" s="8" t="s">
        <v>18</v>
      </c>
      <c r="B452" s="298" t="s">
        <v>22</v>
      </c>
      <c r="C452" s="11" t="e">
        <f>C449/B449-1</f>
        <v>#DIV/0!</v>
      </c>
      <c r="D452" s="11" t="e">
        <f t="shared" si="99"/>
        <v>#DIV/0!</v>
      </c>
      <c r="E452" s="11" t="e">
        <f t="shared" si="99"/>
        <v>#DIV/0!</v>
      </c>
      <c r="F452" s="171"/>
      <c r="G452" s="171"/>
      <c r="H452" s="171"/>
      <c r="I452" s="263"/>
      <c r="J452" s="171"/>
      <c r="K452" s="171"/>
      <c r="L452" s="301"/>
      <c r="M452" s="301"/>
    </row>
    <row r="453" spans="1:13" ht="12.75" thickBot="1" x14ac:dyDescent="0.25">
      <c r="A453" s="348" t="s">
        <v>193</v>
      </c>
      <c r="B453" s="349"/>
      <c r="C453" s="349"/>
      <c r="D453" s="349"/>
      <c r="E453" s="350"/>
      <c r="F453" s="171"/>
      <c r="G453" s="171"/>
      <c r="H453" s="171"/>
      <c r="I453" s="263"/>
      <c r="J453" s="171"/>
      <c r="K453" s="171"/>
      <c r="L453" s="301"/>
      <c r="M453" s="301"/>
    </row>
    <row r="454" spans="1:13" x14ac:dyDescent="0.2">
      <c r="A454" s="346"/>
      <c r="B454" s="5">
        <v>2020</v>
      </c>
      <c r="C454" s="5">
        <v>2021</v>
      </c>
      <c r="D454" s="5">
        <v>2022</v>
      </c>
      <c r="E454" s="5">
        <v>2023</v>
      </c>
      <c r="F454" s="171"/>
      <c r="G454" s="171"/>
      <c r="H454" s="171"/>
      <c r="I454" s="263"/>
      <c r="J454" s="171"/>
      <c r="K454" s="171"/>
      <c r="L454" s="301"/>
      <c r="M454" s="301"/>
    </row>
    <row r="455" spans="1:13" ht="12.75" thickBot="1" x14ac:dyDescent="0.25">
      <c r="A455" s="347"/>
      <c r="B455" s="9" t="s">
        <v>5</v>
      </c>
      <c r="C455" s="9" t="s">
        <v>6</v>
      </c>
      <c r="D455" s="9" t="s">
        <v>6</v>
      </c>
      <c r="E455" s="9" t="s">
        <v>6</v>
      </c>
      <c r="F455" s="171"/>
      <c r="G455" s="171"/>
      <c r="H455" s="171"/>
      <c r="I455" s="263"/>
      <c r="J455" s="171"/>
      <c r="K455" s="171"/>
      <c r="L455" s="301"/>
      <c r="M455" s="301"/>
    </row>
    <row r="456" spans="1:13" ht="12.75" thickBot="1" x14ac:dyDescent="0.25">
      <c r="A456" s="1" t="s">
        <v>38</v>
      </c>
      <c r="B456" s="12">
        <f>B457+B458+B459+B460</f>
        <v>17593824</v>
      </c>
      <c r="C456" s="12">
        <f t="shared" ref="C456:E456" si="100">C457+C458+C459+C460</f>
        <v>0</v>
      </c>
      <c r="D456" s="12">
        <f t="shared" si="100"/>
        <v>0</v>
      </c>
      <c r="E456" s="12">
        <f t="shared" si="100"/>
        <v>0</v>
      </c>
      <c r="F456" s="171"/>
      <c r="G456" s="171"/>
      <c r="H456" s="171"/>
      <c r="I456" s="263"/>
      <c r="J456" s="171"/>
      <c r="K456" s="171"/>
      <c r="L456" s="301"/>
      <c r="M456" s="301"/>
    </row>
    <row r="457" spans="1:13" ht="12.75" thickBot="1" x14ac:dyDescent="0.25">
      <c r="A457" s="2" t="s">
        <v>50</v>
      </c>
      <c r="B457" s="169">
        <v>17593824</v>
      </c>
      <c r="C457" s="12"/>
      <c r="D457" s="12"/>
      <c r="E457" s="12"/>
      <c r="F457" s="171"/>
      <c r="G457" s="171"/>
      <c r="H457" s="171"/>
      <c r="I457" s="263"/>
      <c r="J457" s="171"/>
      <c r="K457" s="171"/>
      <c r="L457" s="301"/>
      <c r="M457" s="301"/>
    </row>
    <row r="458" spans="1:13" ht="12.75" thickBot="1" x14ac:dyDescent="0.25">
      <c r="A458" s="2" t="s">
        <v>84</v>
      </c>
      <c r="B458" s="12"/>
      <c r="C458" s="12"/>
      <c r="D458" s="12"/>
      <c r="E458" s="12"/>
      <c r="F458" s="171"/>
      <c r="G458" s="171"/>
      <c r="H458" s="171"/>
      <c r="I458" s="263"/>
      <c r="J458" s="171"/>
      <c r="K458" s="171"/>
      <c r="L458" s="301"/>
      <c r="M458" s="301"/>
    </row>
    <row r="459" spans="1:13" ht="12.75" thickBot="1" x14ac:dyDescent="0.25">
      <c r="A459" s="2" t="s">
        <v>85</v>
      </c>
      <c r="B459" s="12"/>
      <c r="C459" s="12"/>
      <c r="D459" s="12"/>
      <c r="E459" s="12"/>
      <c r="F459" s="171"/>
      <c r="G459" s="171"/>
      <c r="H459" s="171"/>
      <c r="I459" s="263"/>
      <c r="J459" s="171"/>
      <c r="K459" s="171"/>
      <c r="L459" s="301"/>
      <c r="M459" s="301"/>
    </row>
    <row r="460" spans="1:13" ht="12.75" thickBot="1" x14ac:dyDescent="0.25">
      <c r="A460" s="2" t="s">
        <v>86</v>
      </c>
      <c r="B460" s="12"/>
      <c r="C460" s="12"/>
      <c r="D460" s="12"/>
      <c r="E460" s="12"/>
      <c r="F460" s="171"/>
      <c r="G460" s="171"/>
      <c r="H460" s="171"/>
      <c r="I460" s="263"/>
      <c r="J460" s="171"/>
      <c r="K460" s="171"/>
      <c r="L460" s="301"/>
      <c r="M460" s="301"/>
    </row>
    <row r="461" spans="1:13" ht="12.75" thickBot="1" x14ac:dyDescent="0.25">
      <c r="A461" s="1" t="s">
        <v>39</v>
      </c>
      <c r="B461" s="13">
        <f>B462+B463+B464+B465</f>
        <v>0</v>
      </c>
      <c r="C461" s="13">
        <f t="shared" ref="C461:E461" si="101">C462+C463+C464+C465</f>
        <v>0</v>
      </c>
      <c r="D461" s="13">
        <f t="shared" si="101"/>
        <v>0</v>
      </c>
      <c r="E461" s="13">
        <f t="shared" si="101"/>
        <v>0</v>
      </c>
      <c r="F461" s="171"/>
      <c r="G461" s="171"/>
      <c r="H461" s="171"/>
      <c r="I461" s="263"/>
      <c r="J461" s="171"/>
      <c r="K461" s="171"/>
      <c r="L461" s="301"/>
      <c r="M461" s="301"/>
    </row>
    <row r="462" spans="1:13" ht="12.75" thickBot="1" x14ac:dyDescent="0.25">
      <c r="A462" s="2" t="s">
        <v>50</v>
      </c>
      <c r="B462" s="10"/>
      <c r="C462" s="10"/>
      <c r="D462" s="12"/>
      <c r="E462" s="12"/>
      <c r="F462" s="171"/>
      <c r="G462" s="171"/>
      <c r="H462" s="171"/>
      <c r="I462" s="263"/>
      <c r="J462" s="171"/>
      <c r="K462" s="171"/>
      <c r="L462" s="301"/>
      <c r="M462" s="301"/>
    </row>
    <row r="463" spans="1:13" ht="12.75" thickBot="1" x14ac:dyDescent="0.25">
      <c r="A463" s="2" t="s">
        <v>84</v>
      </c>
      <c r="B463" s="13"/>
      <c r="C463" s="12"/>
      <c r="D463" s="12"/>
      <c r="E463" s="12"/>
      <c r="F463" s="171"/>
      <c r="G463" s="171"/>
      <c r="H463" s="171"/>
      <c r="I463" s="263"/>
      <c r="J463" s="171"/>
      <c r="K463" s="171"/>
      <c r="L463" s="301"/>
      <c r="M463" s="301"/>
    </row>
    <row r="464" spans="1:13" ht="12.75" thickBot="1" x14ac:dyDescent="0.25">
      <c r="A464" s="2" t="s">
        <v>85</v>
      </c>
      <c r="B464" s="13"/>
      <c r="C464" s="12"/>
      <c r="D464" s="12"/>
      <c r="E464" s="12"/>
      <c r="F464" s="171"/>
      <c r="G464" s="171"/>
      <c r="H464" s="171"/>
      <c r="I464" s="263"/>
      <c r="J464" s="171"/>
      <c r="K464" s="171"/>
      <c r="L464" s="301"/>
      <c r="M464" s="301"/>
    </row>
    <row r="465" spans="1:13" ht="12.75" thickBot="1" x14ac:dyDescent="0.25">
      <c r="A465" s="2" t="s">
        <v>86</v>
      </c>
      <c r="B465" s="13"/>
      <c r="C465" s="12"/>
      <c r="D465" s="12"/>
      <c r="E465" s="12"/>
      <c r="F465" s="171"/>
      <c r="G465" s="171"/>
      <c r="H465" s="171"/>
      <c r="I465" s="263"/>
      <c r="J465" s="171"/>
      <c r="K465" s="171"/>
      <c r="L465" s="301"/>
      <c r="M465" s="301"/>
    </row>
    <row r="466" spans="1:13" ht="12.75" thickBot="1" x14ac:dyDescent="0.25">
      <c r="A466" s="39" t="s">
        <v>55</v>
      </c>
      <c r="B466" s="13">
        <f>B456+B461</f>
        <v>17593824</v>
      </c>
      <c r="C466" s="13">
        <f>C456+C461</f>
        <v>0</v>
      </c>
      <c r="D466" s="13">
        <f>D456+D461</f>
        <v>0</v>
      </c>
      <c r="E466" s="13">
        <f>E456+E461</f>
        <v>0</v>
      </c>
      <c r="F466" s="171"/>
      <c r="G466" s="171"/>
      <c r="H466" s="171"/>
      <c r="I466" s="263"/>
      <c r="J466" s="171"/>
      <c r="K466" s="171"/>
      <c r="L466" s="301"/>
      <c r="M466" s="301"/>
    </row>
    <row r="467" spans="1:13" ht="76.5" customHeight="1" thickBot="1" x14ac:dyDescent="0.25">
      <c r="A467" s="21" t="s">
        <v>281</v>
      </c>
      <c r="B467" s="47" t="s">
        <v>272</v>
      </c>
      <c r="C467" s="54" t="s">
        <v>82</v>
      </c>
      <c r="D467" s="423"/>
      <c r="E467" s="424"/>
      <c r="F467" s="171"/>
      <c r="G467" s="171"/>
      <c r="H467" s="171"/>
      <c r="I467" s="263"/>
      <c r="J467" s="171"/>
      <c r="K467" s="171"/>
      <c r="L467" s="301"/>
      <c r="M467" s="301"/>
    </row>
    <row r="468" spans="1:13" ht="26.25" customHeight="1" thickBot="1" x14ac:dyDescent="0.25">
      <c r="A468" s="8" t="s">
        <v>9</v>
      </c>
      <c r="B468" s="361" t="s">
        <v>272</v>
      </c>
      <c r="C468" s="362"/>
      <c r="D468" s="362"/>
      <c r="E468" s="363"/>
      <c r="F468" s="171"/>
      <c r="G468" s="171"/>
      <c r="H468" s="171"/>
      <c r="I468" s="263"/>
      <c r="J468" s="171"/>
      <c r="K468" s="171"/>
      <c r="L468" s="301"/>
      <c r="M468" s="301"/>
    </row>
    <row r="469" spans="1:13" ht="12.75" thickBot="1" x14ac:dyDescent="0.25">
      <c r="A469" s="8" t="s">
        <v>14</v>
      </c>
      <c r="B469" s="361" t="s">
        <v>273</v>
      </c>
      <c r="C469" s="362"/>
      <c r="D469" s="362"/>
      <c r="E469" s="363"/>
      <c r="F469" s="171"/>
      <c r="G469" s="171"/>
      <c r="H469" s="171"/>
      <c r="I469" s="263"/>
      <c r="J469" s="171"/>
      <c r="K469" s="171"/>
      <c r="L469" s="301"/>
      <c r="M469" s="301"/>
    </row>
    <row r="470" spans="1:13" x14ac:dyDescent="0.2">
      <c r="A470" s="346"/>
      <c r="B470" s="5">
        <v>2020</v>
      </c>
      <c r="C470" s="5">
        <v>2021</v>
      </c>
      <c r="D470" s="5">
        <v>2022</v>
      </c>
      <c r="E470" s="5">
        <v>2023</v>
      </c>
      <c r="F470" s="171"/>
      <c r="G470" s="171"/>
      <c r="H470" s="171"/>
      <c r="I470" s="263"/>
      <c r="J470" s="171"/>
      <c r="K470" s="171"/>
      <c r="L470" s="301"/>
      <c r="M470" s="301"/>
    </row>
    <row r="471" spans="1:13" ht="12.75" thickBot="1" x14ac:dyDescent="0.25">
      <c r="A471" s="347"/>
      <c r="B471" s="9" t="s">
        <v>5</v>
      </c>
      <c r="C471" s="9" t="s">
        <v>6</v>
      </c>
      <c r="D471" s="9" t="s">
        <v>6</v>
      </c>
      <c r="E471" s="9" t="s">
        <v>6</v>
      </c>
      <c r="F471" s="171"/>
      <c r="G471" s="171"/>
      <c r="H471" s="171"/>
      <c r="I471" s="263"/>
      <c r="J471" s="171"/>
      <c r="K471" s="171"/>
      <c r="L471" s="301"/>
      <c r="M471" s="301"/>
    </row>
    <row r="472" spans="1:13" ht="12.75" thickBot="1" x14ac:dyDescent="0.25">
      <c r="A472" s="8" t="s">
        <v>8</v>
      </c>
      <c r="B472" s="298">
        <v>26</v>
      </c>
      <c r="C472" s="298"/>
      <c r="D472" s="298"/>
      <c r="E472" s="8"/>
      <c r="F472" s="171"/>
      <c r="G472" s="171"/>
      <c r="H472" s="171"/>
      <c r="I472" s="263"/>
      <c r="J472" s="171"/>
      <c r="K472" s="171"/>
      <c r="L472" s="301"/>
      <c r="M472" s="301"/>
    </row>
    <row r="473" spans="1:13" ht="12.75" thickBot="1" x14ac:dyDescent="0.25">
      <c r="A473" s="8" t="s">
        <v>317</v>
      </c>
      <c r="B473" s="170">
        <v>13521750</v>
      </c>
      <c r="C473" s="10">
        <f t="shared" ref="C473:E473" si="102">C491</f>
        <v>0</v>
      </c>
      <c r="D473" s="10">
        <v>0</v>
      </c>
      <c r="E473" s="10">
        <f t="shared" si="102"/>
        <v>0</v>
      </c>
      <c r="F473" s="171"/>
      <c r="G473" s="171"/>
      <c r="H473" s="171"/>
      <c r="I473" s="263"/>
      <c r="J473" s="171"/>
      <c r="K473" s="171"/>
      <c r="L473" s="301"/>
      <c r="M473" s="301"/>
    </row>
    <row r="474" spans="1:13" ht="12.75" thickBot="1" x14ac:dyDescent="0.25">
      <c r="A474" s="8" t="s">
        <v>319</v>
      </c>
      <c r="B474" s="10">
        <f>B473/B472</f>
        <v>520067.30769230769</v>
      </c>
      <c r="C474" s="10" t="e">
        <f t="shared" ref="C474:E474" si="103">C473/C472</f>
        <v>#DIV/0!</v>
      </c>
      <c r="D474" s="10" t="e">
        <f t="shared" si="103"/>
        <v>#DIV/0!</v>
      </c>
      <c r="E474" s="10" t="e">
        <f t="shared" si="103"/>
        <v>#DIV/0!</v>
      </c>
      <c r="F474" s="171"/>
      <c r="G474" s="171"/>
      <c r="H474" s="171"/>
      <c r="I474" s="263"/>
      <c r="J474" s="171"/>
      <c r="K474" s="171"/>
      <c r="L474" s="301"/>
      <c r="M474" s="301"/>
    </row>
    <row r="475" spans="1:13" ht="12.75" thickBot="1" x14ac:dyDescent="0.25">
      <c r="A475" s="8" t="s">
        <v>16</v>
      </c>
      <c r="B475" s="298" t="s">
        <v>22</v>
      </c>
      <c r="C475" s="11">
        <f>C472/B472-1</f>
        <v>-1</v>
      </c>
      <c r="D475" s="11" t="e">
        <f t="shared" ref="D475:E477" si="104">D472/C472-1</f>
        <v>#DIV/0!</v>
      </c>
      <c r="E475" s="11" t="e">
        <f t="shared" si="104"/>
        <v>#DIV/0!</v>
      </c>
      <c r="F475" s="171"/>
      <c r="G475" s="171"/>
      <c r="H475" s="171"/>
      <c r="I475" s="263"/>
      <c r="J475" s="171"/>
      <c r="K475" s="171"/>
      <c r="L475" s="301"/>
      <c r="M475" s="301"/>
    </row>
    <row r="476" spans="1:13" ht="12.75" thickBot="1" x14ac:dyDescent="0.25">
      <c r="A476" s="8" t="s">
        <v>17</v>
      </c>
      <c r="B476" s="298" t="s">
        <v>22</v>
      </c>
      <c r="C476" s="11">
        <f>C473/B473-1</f>
        <v>-1</v>
      </c>
      <c r="D476" s="11" t="e">
        <f t="shared" si="104"/>
        <v>#DIV/0!</v>
      </c>
      <c r="E476" s="11" t="e">
        <f t="shared" si="104"/>
        <v>#DIV/0!</v>
      </c>
      <c r="F476" s="171"/>
      <c r="G476" s="171"/>
      <c r="H476" s="171"/>
      <c r="I476" s="263"/>
      <c r="J476" s="171"/>
      <c r="K476" s="171"/>
      <c r="L476" s="301"/>
      <c r="M476" s="301"/>
    </row>
    <row r="477" spans="1:13" ht="12.75" thickBot="1" x14ac:dyDescent="0.25">
      <c r="A477" s="8" t="s">
        <v>18</v>
      </c>
      <c r="B477" s="298" t="s">
        <v>22</v>
      </c>
      <c r="C477" s="11" t="e">
        <f>C474/B474-1</f>
        <v>#DIV/0!</v>
      </c>
      <c r="D477" s="11" t="e">
        <f t="shared" si="104"/>
        <v>#DIV/0!</v>
      </c>
      <c r="E477" s="11" t="e">
        <f t="shared" si="104"/>
        <v>#DIV/0!</v>
      </c>
      <c r="F477" s="171"/>
      <c r="G477" s="171"/>
      <c r="H477" s="171"/>
      <c r="I477" s="263"/>
      <c r="J477" s="171"/>
      <c r="K477" s="171"/>
      <c r="L477" s="301"/>
      <c r="M477" s="301"/>
    </row>
    <row r="478" spans="1:13" ht="12.75" thickBot="1" x14ac:dyDescent="0.25">
      <c r="A478" s="348" t="s">
        <v>195</v>
      </c>
      <c r="B478" s="349"/>
      <c r="C478" s="349"/>
      <c r="D478" s="349"/>
      <c r="E478" s="350"/>
      <c r="F478" s="171"/>
      <c r="G478" s="171"/>
      <c r="H478" s="171"/>
      <c r="I478" s="263"/>
      <c r="J478" s="171"/>
      <c r="K478" s="171"/>
      <c r="L478" s="301"/>
      <c r="M478" s="301"/>
    </row>
    <row r="479" spans="1:13" x14ac:dyDescent="0.2">
      <c r="A479" s="346"/>
      <c r="B479" s="5">
        <v>2020</v>
      </c>
      <c r="C479" s="5">
        <v>2021</v>
      </c>
      <c r="D479" s="5">
        <v>2022</v>
      </c>
      <c r="E479" s="5">
        <v>2023</v>
      </c>
      <c r="F479" s="171"/>
      <c r="G479" s="171"/>
      <c r="H479" s="171"/>
      <c r="I479" s="263"/>
      <c r="J479" s="171"/>
      <c r="K479" s="171"/>
      <c r="L479" s="301"/>
      <c r="M479" s="301"/>
    </row>
    <row r="480" spans="1:13" ht="12.75" thickBot="1" x14ac:dyDescent="0.25">
      <c r="A480" s="347"/>
      <c r="B480" s="9" t="s">
        <v>5</v>
      </c>
      <c r="C480" s="9" t="s">
        <v>6</v>
      </c>
      <c r="D480" s="9" t="s">
        <v>6</v>
      </c>
      <c r="E480" s="9" t="s">
        <v>6</v>
      </c>
      <c r="F480" s="171"/>
      <c r="G480" s="171"/>
      <c r="H480" s="171"/>
      <c r="I480" s="263"/>
      <c r="J480" s="171"/>
      <c r="K480" s="171"/>
      <c r="L480" s="301"/>
      <c r="M480" s="301"/>
    </row>
    <row r="481" spans="1:14" ht="12.75" thickBot="1" x14ac:dyDescent="0.25">
      <c r="A481" s="1" t="s">
        <v>38</v>
      </c>
      <c r="B481" s="12">
        <f>B482+B483+B484+B485</f>
        <v>13521750</v>
      </c>
      <c r="C481" s="12">
        <f t="shared" ref="C481:E481" si="105">C482+C483+C484+C485</f>
        <v>0</v>
      </c>
      <c r="D481" s="12">
        <f t="shared" si="105"/>
        <v>0</v>
      </c>
      <c r="E481" s="12">
        <f t="shared" si="105"/>
        <v>0</v>
      </c>
      <c r="F481" s="171"/>
      <c r="G481" s="171"/>
      <c r="H481" s="171"/>
      <c r="I481" s="263"/>
      <c r="J481" s="171"/>
      <c r="K481" s="171"/>
      <c r="L481" s="301"/>
      <c r="M481" s="301"/>
    </row>
    <row r="482" spans="1:14" ht="12.75" thickBot="1" x14ac:dyDescent="0.25">
      <c r="A482" s="2" t="s">
        <v>50</v>
      </c>
      <c r="B482" s="284">
        <v>13521750</v>
      </c>
      <c r="C482" s="12"/>
      <c r="D482" s="12"/>
      <c r="E482" s="12"/>
      <c r="F482" s="171"/>
      <c r="G482" s="171"/>
      <c r="H482" s="171"/>
      <c r="I482" s="263"/>
      <c r="J482" s="171"/>
      <c r="K482" s="171"/>
      <c r="L482" s="301"/>
      <c r="M482" s="301"/>
    </row>
    <row r="483" spans="1:14" ht="12.75" thickBot="1" x14ac:dyDescent="0.25">
      <c r="A483" s="2" t="s">
        <v>84</v>
      </c>
      <c r="B483" s="12"/>
      <c r="C483" s="12"/>
      <c r="D483" s="12"/>
      <c r="E483" s="12"/>
      <c r="F483" s="171"/>
      <c r="G483" s="171"/>
      <c r="H483" s="171"/>
      <c r="I483" s="263"/>
      <c r="J483" s="171"/>
      <c r="K483" s="171"/>
      <c r="L483" s="301"/>
      <c r="M483" s="301"/>
    </row>
    <row r="484" spans="1:14" ht="12.75" thickBot="1" x14ac:dyDescent="0.25">
      <c r="A484" s="2" t="s">
        <v>85</v>
      </c>
      <c r="B484" s="12"/>
      <c r="C484" s="12"/>
      <c r="D484" s="12"/>
      <c r="E484" s="12"/>
      <c r="F484" s="171"/>
      <c r="G484" s="171"/>
      <c r="H484" s="171"/>
      <c r="I484" s="263"/>
      <c r="J484" s="171"/>
      <c r="K484" s="171"/>
      <c r="L484" s="301"/>
      <c r="M484" s="301"/>
    </row>
    <row r="485" spans="1:14" ht="12.75" thickBot="1" x14ac:dyDescent="0.25">
      <c r="A485" s="2" t="s">
        <v>86</v>
      </c>
      <c r="B485" s="12"/>
      <c r="C485" s="12"/>
      <c r="D485" s="12"/>
      <c r="E485" s="12"/>
      <c r="F485" s="171"/>
      <c r="G485" s="171"/>
      <c r="H485" s="171"/>
      <c r="I485" s="263"/>
      <c r="J485" s="171"/>
      <c r="K485" s="171"/>
      <c r="L485" s="301"/>
      <c r="M485" s="301"/>
    </row>
    <row r="486" spans="1:14" ht="12.75" thickBot="1" x14ac:dyDescent="0.25">
      <c r="A486" s="1" t="s">
        <v>39</v>
      </c>
      <c r="B486" s="13">
        <f>B487+B488+B489+B490</f>
        <v>0</v>
      </c>
      <c r="C486" s="13">
        <f t="shared" ref="C486:E486" si="106">C487+C488+C489+C490</f>
        <v>0</v>
      </c>
      <c r="D486" s="13">
        <f t="shared" si="106"/>
        <v>0</v>
      </c>
      <c r="E486" s="13">
        <f t="shared" si="106"/>
        <v>0</v>
      </c>
      <c r="F486" s="171"/>
      <c r="G486" s="171"/>
      <c r="H486" s="171"/>
      <c r="I486" s="263"/>
      <c r="J486" s="171"/>
      <c r="K486" s="171"/>
      <c r="L486" s="301"/>
      <c r="M486" s="301"/>
    </row>
    <row r="487" spans="1:14" ht="12.75" thickBot="1" x14ac:dyDescent="0.25">
      <c r="A487" s="2" t="s">
        <v>50</v>
      </c>
      <c r="B487" s="10">
        <v>0</v>
      </c>
      <c r="C487" s="12">
        <v>0</v>
      </c>
      <c r="D487" s="12"/>
      <c r="E487" s="12"/>
      <c r="F487" s="171"/>
      <c r="G487" s="171"/>
      <c r="H487" s="171"/>
      <c r="I487" s="263"/>
      <c r="J487" s="171"/>
      <c r="K487" s="171"/>
      <c r="L487" s="301"/>
      <c r="M487" s="301"/>
    </row>
    <row r="488" spans="1:14" ht="12.75" thickBot="1" x14ac:dyDescent="0.25">
      <c r="A488" s="2" t="s">
        <v>84</v>
      </c>
      <c r="B488" s="13"/>
      <c r="C488" s="12"/>
      <c r="D488" s="12"/>
      <c r="E488" s="12"/>
      <c r="F488" s="171"/>
      <c r="G488" s="171"/>
      <c r="H488" s="171"/>
      <c r="I488" s="263"/>
      <c r="J488" s="171"/>
      <c r="K488" s="171"/>
      <c r="L488" s="301"/>
      <c r="M488" s="301"/>
    </row>
    <row r="489" spans="1:14" ht="12.75" thickBot="1" x14ac:dyDescent="0.25">
      <c r="A489" s="2" t="s">
        <v>85</v>
      </c>
      <c r="B489" s="13"/>
      <c r="C489" s="12"/>
      <c r="D489" s="12"/>
      <c r="E489" s="12"/>
      <c r="F489" s="171"/>
      <c r="G489" s="171"/>
      <c r="H489" s="171"/>
      <c r="I489" s="263"/>
      <c r="J489" s="171"/>
      <c r="K489" s="171"/>
      <c r="L489" s="301"/>
      <c r="M489" s="301"/>
    </row>
    <row r="490" spans="1:14" ht="12.75" thickBot="1" x14ac:dyDescent="0.25">
      <c r="A490" s="2" t="s">
        <v>86</v>
      </c>
      <c r="B490" s="13"/>
      <c r="C490" s="12"/>
      <c r="D490" s="12"/>
      <c r="E490" s="12"/>
      <c r="F490" s="171"/>
      <c r="G490" s="171"/>
      <c r="H490" s="171"/>
      <c r="I490" s="263"/>
      <c r="J490" s="171"/>
      <c r="K490" s="171"/>
      <c r="L490" s="301"/>
      <c r="M490" s="301"/>
    </row>
    <row r="491" spans="1:14" ht="12.75" thickBot="1" x14ac:dyDescent="0.25">
      <c r="A491" s="39" t="s">
        <v>196</v>
      </c>
      <c r="B491" s="13">
        <f>B481+B486</f>
        <v>13521750</v>
      </c>
      <c r="C491" s="13">
        <f t="shared" ref="C491:E491" si="107">C481+C486</f>
        <v>0</v>
      </c>
      <c r="D491" s="13">
        <f t="shared" si="107"/>
        <v>0</v>
      </c>
      <c r="E491" s="13">
        <f t="shared" si="107"/>
        <v>0</v>
      </c>
      <c r="F491" s="171"/>
      <c r="G491" s="171"/>
      <c r="H491" s="171"/>
      <c r="I491" s="263"/>
      <c r="J491" s="171"/>
      <c r="K491" s="171"/>
      <c r="L491" s="301"/>
      <c r="M491" s="301"/>
    </row>
    <row r="492" spans="1:14" ht="34.5" customHeight="1" thickBot="1" x14ac:dyDescent="0.25">
      <c r="A492" s="96" t="s">
        <v>142</v>
      </c>
      <c r="B492" s="393" t="s">
        <v>228</v>
      </c>
      <c r="C492" s="394"/>
      <c r="D492" s="394"/>
      <c r="E492" s="395"/>
      <c r="F492" s="171"/>
      <c r="G492" s="171"/>
      <c r="H492" s="171"/>
      <c r="I492" s="263"/>
      <c r="J492" s="171"/>
      <c r="K492" s="171"/>
      <c r="L492" s="301"/>
      <c r="M492" s="301"/>
    </row>
    <row r="493" spans="1:14" ht="46.5" customHeight="1" thickBot="1" x14ac:dyDescent="0.25">
      <c r="A493" s="21" t="s">
        <v>286</v>
      </c>
      <c r="B493" s="47" t="s">
        <v>282</v>
      </c>
      <c r="C493" s="48" t="s">
        <v>82</v>
      </c>
      <c r="D493" s="413" t="s">
        <v>286</v>
      </c>
      <c r="E493" s="414"/>
      <c r="F493" s="171"/>
      <c r="G493" s="171"/>
      <c r="H493" s="171"/>
      <c r="I493" s="263"/>
      <c r="J493" s="171"/>
      <c r="K493" s="171"/>
      <c r="L493" s="301"/>
      <c r="M493" s="301"/>
      <c r="N493" s="302"/>
    </row>
    <row r="494" spans="1:14" ht="41.25" customHeight="1" thickBot="1" x14ac:dyDescent="0.25">
      <c r="A494" s="8" t="s">
        <v>9</v>
      </c>
      <c r="B494" s="415" t="s">
        <v>283</v>
      </c>
      <c r="C494" s="416"/>
      <c r="D494" s="416"/>
      <c r="E494" s="417"/>
      <c r="F494" s="171"/>
      <c r="G494" s="171"/>
      <c r="H494" s="171"/>
      <c r="I494" s="263"/>
      <c r="J494" s="171"/>
      <c r="K494" s="171"/>
      <c r="L494" s="301"/>
      <c r="M494" s="301"/>
      <c r="N494" s="302"/>
    </row>
    <row r="495" spans="1:14" ht="28.5" customHeight="1" thickBot="1" x14ac:dyDescent="0.25">
      <c r="A495" s="8" t="s">
        <v>14</v>
      </c>
      <c r="B495" s="387" t="s">
        <v>186</v>
      </c>
      <c r="C495" s="388"/>
      <c r="D495" s="388"/>
      <c r="E495" s="389"/>
      <c r="F495" s="171"/>
      <c r="G495" s="171"/>
      <c r="H495" s="171"/>
      <c r="I495" s="263"/>
      <c r="J495" s="171"/>
      <c r="K495" s="171"/>
      <c r="L495" s="301"/>
      <c r="M495" s="301"/>
      <c r="N495" s="302"/>
    </row>
    <row r="496" spans="1:14" ht="19.5" customHeight="1" x14ac:dyDescent="0.2">
      <c r="A496" s="346"/>
      <c r="B496" s="118">
        <v>2020</v>
      </c>
      <c r="C496" s="118">
        <v>2021</v>
      </c>
      <c r="D496" s="118">
        <v>2022</v>
      </c>
      <c r="E496" s="118">
        <v>2023</v>
      </c>
      <c r="F496" s="171"/>
      <c r="G496" s="171"/>
      <c r="H496" s="171"/>
      <c r="I496" s="263"/>
      <c r="J496" s="171"/>
      <c r="K496" s="171"/>
      <c r="L496" s="301"/>
      <c r="M496" s="301"/>
      <c r="N496" s="302"/>
    </row>
    <row r="497" spans="1:14" ht="20.25" customHeight="1" thickBot="1" x14ac:dyDescent="0.25">
      <c r="A497" s="347"/>
      <c r="B497" s="51" t="s">
        <v>5</v>
      </c>
      <c r="C497" s="51" t="s">
        <v>6</v>
      </c>
      <c r="D497" s="51" t="s">
        <v>6</v>
      </c>
      <c r="E497" s="51" t="s">
        <v>6</v>
      </c>
      <c r="F497" s="171"/>
      <c r="G497" s="171"/>
      <c r="H497" s="171"/>
      <c r="I497" s="263"/>
      <c r="J497" s="171"/>
      <c r="K497" s="171"/>
      <c r="L497" s="301"/>
      <c r="M497" s="301"/>
      <c r="N497" s="302"/>
    </row>
    <row r="498" spans="1:14" ht="19.5" customHeight="1" thickBot="1" x14ac:dyDescent="0.25">
      <c r="A498" s="8" t="s">
        <v>8</v>
      </c>
      <c r="B498" s="52">
        <v>1</v>
      </c>
      <c r="C498" s="52">
        <v>1</v>
      </c>
      <c r="D498" s="52"/>
      <c r="E498" s="52">
        <v>0</v>
      </c>
      <c r="F498" s="171"/>
      <c r="G498" s="171"/>
      <c r="H498" s="171"/>
      <c r="I498" s="263"/>
      <c r="J498" s="171"/>
      <c r="K498" s="171"/>
      <c r="L498" s="301"/>
      <c r="M498" s="301"/>
      <c r="N498" s="302"/>
    </row>
    <row r="499" spans="1:14" ht="14.25" customHeight="1" thickBot="1" x14ac:dyDescent="0.25">
      <c r="A499" s="8" t="s">
        <v>284</v>
      </c>
      <c r="B499" s="52">
        <f t="shared" ref="B499:D499" si="108">B517</f>
        <v>1126513</v>
      </c>
      <c r="C499" s="52">
        <f t="shared" si="108"/>
        <v>254000</v>
      </c>
      <c r="D499" s="52">
        <f t="shared" si="108"/>
        <v>0</v>
      </c>
      <c r="E499" s="52">
        <f>E517</f>
        <v>0</v>
      </c>
      <c r="F499" s="171"/>
      <c r="G499" s="262"/>
      <c r="H499" s="171"/>
      <c r="I499" s="263"/>
      <c r="J499" s="171"/>
      <c r="K499" s="171"/>
      <c r="L499" s="301"/>
      <c r="M499" s="301"/>
      <c r="N499" s="302"/>
    </row>
    <row r="500" spans="1:14" ht="12.75" customHeight="1" thickBot="1" x14ac:dyDescent="0.25">
      <c r="A500" s="8" t="s">
        <v>285</v>
      </c>
      <c r="B500" s="10">
        <f>B499/B498</f>
        <v>1126513</v>
      </c>
      <c r="C500" s="10">
        <f t="shared" ref="C500:E500" si="109">C499/C498</f>
        <v>254000</v>
      </c>
      <c r="D500" s="10" t="e">
        <f t="shared" si="109"/>
        <v>#DIV/0!</v>
      </c>
      <c r="E500" s="10" t="e">
        <f t="shared" si="109"/>
        <v>#DIV/0!</v>
      </c>
      <c r="F500" s="171"/>
      <c r="G500" s="171"/>
      <c r="H500" s="171"/>
      <c r="I500" s="263"/>
      <c r="J500" s="171"/>
      <c r="K500" s="171"/>
      <c r="L500" s="301"/>
      <c r="M500" s="301"/>
      <c r="N500" s="94"/>
    </row>
    <row r="501" spans="1:14" ht="12.75" customHeight="1" thickBot="1" x14ac:dyDescent="0.25">
      <c r="A501" s="8" t="s">
        <v>16</v>
      </c>
      <c r="B501" s="298" t="s">
        <v>22</v>
      </c>
      <c r="C501" s="11">
        <f>C498/B498-1</f>
        <v>0</v>
      </c>
      <c r="D501" s="11">
        <f t="shared" ref="D501:E503" si="110">D498/C498-1</f>
        <v>-1</v>
      </c>
      <c r="E501" s="11" t="e">
        <f t="shared" si="110"/>
        <v>#DIV/0!</v>
      </c>
      <c r="F501" s="171"/>
      <c r="G501" s="263"/>
      <c r="H501" s="171"/>
      <c r="I501" s="263"/>
      <c r="J501" s="171"/>
      <c r="K501" s="171"/>
      <c r="L501" s="301"/>
      <c r="M501" s="301"/>
      <c r="N501" s="94"/>
    </row>
    <row r="502" spans="1:14" ht="12.75" customHeight="1" thickBot="1" x14ac:dyDescent="0.25">
      <c r="A502" s="8" t="s">
        <v>17</v>
      </c>
      <c r="B502" s="298" t="s">
        <v>22</v>
      </c>
      <c r="C502" s="11">
        <f>C499/B499-1</f>
        <v>-0.77452546042522363</v>
      </c>
      <c r="D502" s="11">
        <f t="shared" si="110"/>
        <v>-1</v>
      </c>
      <c r="E502" s="11" t="e">
        <f t="shared" si="110"/>
        <v>#DIV/0!</v>
      </c>
      <c r="F502" s="171"/>
      <c r="G502" s="171"/>
      <c r="H502" s="171"/>
      <c r="I502" s="263"/>
      <c r="J502" s="171"/>
      <c r="K502" s="171"/>
      <c r="L502" s="301"/>
      <c r="M502" s="301"/>
      <c r="N502" s="94"/>
    </row>
    <row r="503" spans="1:14" ht="12.75" thickBot="1" x14ac:dyDescent="0.25">
      <c r="A503" s="8" t="s">
        <v>18</v>
      </c>
      <c r="B503" s="298" t="s">
        <v>22</v>
      </c>
      <c r="C503" s="11">
        <f>C500/B500-1</f>
        <v>-0.77452546042522363</v>
      </c>
      <c r="D503" s="11" t="e">
        <f t="shared" si="110"/>
        <v>#DIV/0!</v>
      </c>
      <c r="E503" s="11" t="e">
        <f t="shared" si="110"/>
        <v>#DIV/0!</v>
      </c>
      <c r="F503" s="171"/>
      <c r="G503" s="171"/>
      <c r="H503" s="171"/>
      <c r="I503" s="263"/>
      <c r="J503" s="171"/>
      <c r="K503" s="171"/>
      <c r="L503" s="301"/>
      <c r="M503" s="301"/>
    </row>
    <row r="504" spans="1:14" ht="12.75" customHeight="1" thickBot="1" x14ac:dyDescent="0.25">
      <c r="A504" s="348" t="s">
        <v>193</v>
      </c>
      <c r="B504" s="349"/>
      <c r="C504" s="349"/>
      <c r="D504" s="349"/>
      <c r="E504" s="350"/>
      <c r="F504" s="171"/>
      <c r="G504" s="171"/>
      <c r="H504" s="171"/>
      <c r="I504" s="263"/>
      <c r="J504" s="171"/>
      <c r="K504" s="171"/>
      <c r="L504" s="301"/>
      <c r="M504" s="301"/>
    </row>
    <row r="505" spans="1:14" ht="12" customHeight="1" x14ac:dyDescent="0.2">
      <c r="A505" s="346"/>
      <c r="B505" s="28">
        <v>2020</v>
      </c>
      <c r="C505" s="28">
        <v>2021</v>
      </c>
      <c r="D505" s="28">
        <v>2022</v>
      </c>
      <c r="E505" s="28">
        <v>2023</v>
      </c>
      <c r="F505" s="171"/>
      <c r="G505" s="171"/>
      <c r="H505" s="171"/>
      <c r="I505" s="263"/>
      <c r="J505" s="171"/>
      <c r="K505" s="171"/>
      <c r="L505" s="301"/>
      <c r="M505" s="301"/>
    </row>
    <row r="506" spans="1:14" ht="12.75" thickBot="1" x14ac:dyDescent="0.25">
      <c r="A506" s="347"/>
      <c r="B506" s="9" t="s">
        <v>5</v>
      </c>
      <c r="C506" s="9" t="s">
        <v>6</v>
      </c>
      <c r="D506" s="9" t="s">
        <v>6</v>
      </c>
      <c r="E506" s="9" t="s">
        <v>6</v>
      </c>
      <c r="F506" s="171"/>
      <c r="G506" s="171"/>
      <c r="H506" s="171"/>
      <c r="I506" s="263"/>
      <c r="J506" s="171"/>
      <c r="K506" s="171"/>
      <c r="L506" s="301"/>
      <c r="M506" s="301"/>
    </row>
    <row r="507" spans="1:14" ht="12.75" customHeight="1" thickBot="1" x14ac:dyDescent="0.25">
      <c r="A507" s="1" t="s">
        <v>38</v>
      </c>
      <c r="B507" s="12">
        <f>B508+B509+B510+B511</f>
        <v>1126513</v>
      </c>
      <c r="C507" s="12">
        <f t="shared" ref="C507:E507" si="111">C508+C509+C510+C511</f>
        <v>0</v>
      </c>
      <c r="D507" s="12">
        <f t="shared" si="111"/>
        <v>0</v>
      </c>
      <c r="E507" s="12">
        <f t="shared" si="111"/>
        <v>0</v>
      </c>
      <c r="F507" s="171"/>
      <c r="G507" s="171"/>
      <c r="H507" s="171"/>
      <c r="I507" s="263"/>
      <c r="J507" s="171"/>
      <c r="K507" s="171"/>
      <c r="L507" s="301"/>
      <c r="M507" s="301"/>
    </row>
    <row r="508" spans="1:14" ht="12.75" customHeight="1" thickBot="1" x14ac:dyDescent="0.25">
      <c r="A508" s="2" t="s">
        <v>50</v>
      </c>
      <c r="B508" s="12"/>
      <c r="C508" s="12"/>
      <c r="D508" s="12"/>
      <c r="E508" s="12"/>
      <c r="F508" s="171"/>
      <c r="G508" s="171"/>
      <c r="H508" s="171"/>
      <c r="I508" s="263"/>
      <c r="J508" s="171"/>
      <c r="K508" s="171"/>
      <c r="L508" s="301"/>
      <c r="M508" s="301"/>
    </row>
    <row r="509" spans="1:14" ht="12.75" customHeight="1" thickBot="1" x14ac:dyDescent="0.25">
      <c r="A509" s="2" t="s">
        <v>84</v>
      </c>
      <c r="B509" s="12">
        <v>1126513</v>
      </c>
      <c r="C509" s="12"/>
      <c r="D509" s="12"/>
      <c r="E509" s="12"/>
      <c r="F509" s="171"/>
      <c r="G509" s="171"/>
      <c r="H509" s="171"/>
      <c r="I509" s="263"/>
      <c r="J509" s="171"/>
      <c r="K509" s="171"/>
      <c r="L509" s="301"/>
      <c r="M509" s="301"/>
    </row>
    <row r="510" spans="1:14" ht="12.75" customHeight="1" thickBot="1" x14ac:dyDescent="0.25">
      <c r="A510" s="2" t="s">
        <v>85</v>
      </c>
      <c r="B510" s="12"/>
      <c r="C510" s="12"/>
      <c r="D510" s="12"/>
      <c r="E510" s="12"/>
      <c r="F510" s="171"/>
      <c r="G510" s="171"/>
      <c r="H510" s="171"/>
      <c r="I510" s="263"/>
      <c r="J510" s="171"/>
      <c r="K510" s="171"/>
      <c r="L510" s="301"/>
      <c r="M510" s="301"/>
    </row>
    <row r="511" spans="1:14" ht="12.75" customHeight="1" thickBot="1" x14ac:dyDescent="0.25">
      <c r="A511" s="2" t="s">
        <v>86</v>
      </c>
      <c r="B511" s="12"/>
      <c r="C511" s="12"/>
      <c r="D511" s="12"/>
      <c r="E511" s="12"/>
      <c r="F511" s="171"/>
      <c r="G511" s="171"/>
      <c r="H511" s="171"/>
      <c r="I511" s="263"/>
      <c r="J511" s="171"/>
      <c r="K511" s="171"/>
      <c r="L511" s="301"/>
      <c r="M511" s="301"/>
    </row>
    <row r="512" spans="1:14" ht="12.75" customHeight="1" thickBot="1" x14ac:dyDescent="0.25">
      <c r="A512" s="1" t="s">
        <v>39</v>
      </c>
      <c r="B512" s="13">
        <f>B513+B514+B515+B516</f>
        <v>0</v>
      </c>
      <c r="C512" s="13">
        <f t="shared" ref="C512:E512" si="112">C513+C514+C515+C516</f>
        <v>254000</v>
      </c>
      <c r="D512" s="13">
        <f t="shared" si="112"/>
        <v>0</v>
      </c>
      <c r="E512" s="13">
        <f t="shared" si="112"/>
        <v>0</v>
      </c>
      <c r="F512" s="171"/>
      <c r="G512" s="171"/>
      <c r="H512" s="171"/>
      <c r="I512" s="263"/>
      <c r="J512" s="171"/>
      <c r="K512" s="171"/>
      <c r="L512" s="301"/>
      <c r="M512" s="301"/>
    </row>
    <row r="513" spans="1:13" ht="12.75" customHeight="1" thickBot="1" x14ac:dyDescent="0.25">
      <c r="A513" s="2" t="s">
        <v>50</v>
      </c>
      <c r="B513" s="13"/>
      <c r="C513" s="13"/>
      <c r="D513" s="13"/>
      <c r="E513" s="13"/>
      <c r="F513" s="171"/>
      <c r="G513" s="171"/>
      <c r="H513" s="171"/>
      <c r="I513" s="263"/>
      <c r="J513" s="171"/>
      <c r="K513" s="171"/>
      <c r="L513" s="301"/>
      <c r="M513" s="301"/>
    </row>
    <row r="514" spans="1:13" ht="12.75" customHeight="1" thickBot="1" x14ac:dyDescent="0.25">
      <c r="A514" s="2" t="s">
        <v>84</v>
      </c>
      <c r="B514" s="13"/>
      <c r="C514" s="12"/>
      <c r="D514" s="12"/>
      <c r="E514" s="12"/>
      <c r="F514" s="171"/>
      <c r="G514" s="171"/>
      <c r="H514" s="171"/>
      <c r="I514" s="263"/>
      <c r="J514" s="171"/>
      <c r="K514" s="171"/>
      <c r="L514" s="301"/>
      <c r="M514" s="301"/>
    </row>
    <row r="515" spans="1:13" ht="12.75" customHeight="1" thickBot="1" x14ac:dyDescent="0.25">
      <c r="A515" s="2" t="s">
        <v>85</v>
      </c>
      <c r="B515" s="13"/>
      <c r="C515" s="12"/>
      <c r="D515" s="12"/>
      <c r="E515" s="12"/>
      <c r="F515" s="171"/>
      <c r="G515" s="171"/>
      <c r="H515" s="171"/>
      <c r="I515" s="263"/>
      <c r="J515" s="171"/>
      <c r="K515" s="171"/>
      <c r="L515" s="301"/>
      <c r="M515" s="301"/>
    </row>
    <row r="516" spans="1:13" ht="12.75" customHeight="1" thickBot="1" x14ac:dyDescent="0.25">
      <c r="A516" s="2" t="s">
        <v>86</v>
      </c>
      <c r="B516" s="13"/>
      <c r="C516" s="12">
        <v>254000</v>
      </c>
      <c r="D516" s="12"/>
      <c r="E516" s="12"/>
      <c r="F516" s="171"/>
      <c r="G516" s="171"/>
      <c r="H516" s="171"/>
      <c r="I516" s="263"/>
      <c r="J516" s="171"/>
      <c r="K516" s="171"/>
      <c r="L516" s="301"/>
      <c r="M516" s="301"/>
    </row>
    <row r="517" spans="1:13" ht="12.75" customHeight="1" thickBot="1" x14ac:dyDescent="0.25">
      <c r="A517" s="50" t="s">
        <v>55</v>
      </c>
      <c r="B517" s="13">
        <f>B507+B512</f>
        <v>1126513</v>
      </c>
      <c r="C517" s="13">
        <f t="shared" ref="C517:E517" si="113">C507+C512</f>
        <v>254000</v>
      </c>
      <c r="D517" s="13">
        <f t="shared" si="113"/>
        <v>0</v>
      </c>
      <c r="E517" s="13">
        <f t="shared" si="113"/>
        <v>0</v>
      </c>
      <c r="F517" s="171"/>
      <c r="G517" s="171"/>
      <c r="H517" s="171"/>
      <c r="I517" s="263"/>
      <c r="J517" s="171"/>
      <c r="K517" s="171"/>
      <c r="L517" s="301"/>
      <c r="M517" s="301"/>
    </row>
    <row r="518" spans="1:13" ht="89.25" customHeight="1" thickBot="1" x14ac:dyDescent="0.25">
      <c r="A518" s="21" t="s">
        <v>306</v>
      </c>
      <c r="B518" s="54" t="s">
        <v>321</v>
      </c>
      <c r="C518" s="54" t="s">
        <v>82</v>
      </c>
      <c r="D518" s="418" t="s">
        <v>306</v>
      </c>
      <c r="E518" s="419"/>
      <c r="F518" s="171"/>
      <c r="G518" s="171"/>
      <c r="H518" s="171"/>
      <c r="I518" s="263"/>
      <c r="J518" s="171"/>
      <c r="K518" s="171"/>
      <c r="L518" s="301"/>
      <c r="M518" s="301"/>
    </row>
    <row r="519" spans="1:13" ht="31.5" customHeight="1" thickBot="1" x14ac:dyDescent="0.25">
      <c r="A519" s="8" t="s">
        <v>9</v>
      </c>
      <c r="B519" s="358" t="s">
        <v>322</v>
      </c>
      <c r="C519" s="359"/>
      <c r="D519" s="359"/>
      <c r="E519" s="360"/>
      <c r="F519" s="171"/>
      <c r="G519" s="171"/>
      <c r="H519" s="171"/>
      <c r="I519" s="263"/>
      <c r="J519" s="171"/>
      <c r="K519" s="171"/>
      <c r="L519" s="301"/>
      <c r="M519" s="301"/>
    </row>
    <row r="520" spans="1:13" ht="12.75" thickBot="1" x14ac:dyDescent="0.25">
      <c r="A520" s="8" t="s">
        <v>14</v>
      </c>
      <c r="B520" s="361" t="s">
        <v>150</v>
      </c>
      <c r="C520" s="362"/>
      <c r="D520" s="362"/>
      <c r="E520" s="363"/>
      <c r="F520" s="171"/>
      <c r="G520" s="171"/>
      <c r="H520" s="171"/>
      <c r="I520" s="263"/>
      <c r="J520" s="171"/>
      <c r="K520" s="171"/>
      <c r="L520" s="301"/>
      <c r="M520" s="301"/>
    </row>
    <row r="521" spans="1:13" x14ac:dyDescent="0.2">
      <c r="A521" s="346"/>
      <c r="B521" s="5">
        <v>2020</v>
      </c>
      <c r="C521" s="5">
        <v>2021</v>
      </c>
      <c r="D521" s="5">
        <v>2022</v>
      </c>
      <c r="E521" s="5">
        <v>2023</v>
      </c>
      <c r="F521" s="171"/>
      <c r="G521" s="171"/>
      <c r="H521" s="171"/>
      <c r="I521" s="263"/>
      <c r="J521" s="171"/>
      <c r="K521" s="171"/>
      <c r="L521" s="301"/>
      <c r="M521" s="301"/>
    </row>
    <row r="522" spans="1:13" ht="12.75" thickBot="1" x14ac:dyDescent="0.25">
      <c r="A522" s="347"/>
      <c r="B522" s="9" t="s">
        <v>5</v>
      </c>
      <c r="C522" s="9" t="s">
        <v>6</v>
      </c>
      <c r="D522" s="9" t="s">
        <v>6</v>
      </c>
      <c r="E522" s="9" t="s">
        <v>6</v>
      </c>
      <c r="F522" s="171"/>
      <c r="G522" s="171"/>
      <c r="H522" s="171"/>
      <c r="I522" s="263"/>
      <c r="J522" s="171"/>
      <c r="K522" s="171"/>
      <c r="L522" s="301"/>
      <c r="M522" s="301"/>
    </row>
    <row r="523" spans="1:13" ht="12.75" thickBot="1" x14ac:dyDescent="0.25">
      <c r="A523" s="8" t="s">
        <v>8</v>
      </c>
      <c r="B523" s="298">
        <v>1</v>
      </c>
      <c r="C523" s="298">
        <v>1</v>
      </c>
      <c r="D523" s="298">
        <v>1</v>
      </c>
      <c r="E523" s="8"/>
      <c r="F523" s="171"/>
      <c r="G523" s="171"/>
      <c r="H523" s="171"/>
      <c r="I523" s="263"/>
      <c r="J523" s="171"/>
      <c r="K523" s="171"/>
      <c r="L523" s="301"/>
      <c r="M523" s="301"/>
    </row>
    <row r="524" spans="1:13" ht="12.75" thickBot="1" x14ac:dyDescent="0.25">
      <c r="A524" s="8" t="s">
        <v>320</v>
      </c>
      <c r="B524" s="10">
        <f t="shared" ref="B524:E524" si="114">B542</f>
        <v>1500000</v>
      </c>
      <c r="C524" s="10">
        <f t="shared" si="114"/>
        <v>1481000</v>
      </c>
      <c r="D524" s="10">
        <f t="shared" si="114"/>
        <v>2269000</v>
      </c>
      <c r="E524" s="10">
        <f t="shared" si="114"/>
        <v>0</v>
      </c>
      <c r="F524" s="171"/>
      <c r="G524" s="171"/>
      <c r="H524" s="171"/>
      <c r="I524" s="263"/>
      <c r="J524" s="171"/>
      <c r="K524" s="171"/>
      <c r="L524" s="301"/>
      <c r="M524" s="301"/>
    </row>
    <row r="525" spans="1:13" ht="12.75" thickBot="1" x14ac:dyDescent="0.25">
      <c r="A525" s="8" t="s">
        <v>319</v>
      </c>
      <c r="B525" s="10">
        <f>B524/B523</f>
        <v>1500000</v>
      </c>
      <c r="C525" s="10">
        <f t="shared" ref="C525:E525" si="115">C524/C523</f>
        <v>1481000</v>
      </c>
      <c r="D525" s="10">
        <f t="shared" si="115"/>
        <v>2269000</v>
      </c>
      <c r="E525" s="10" t="e">
        <f t="shared" si="115"/>
        <v>#DIV/0!</v>
      </c>
      <c r="F525" s="171"/>
      <c r="G525" s="171"/>
      <c r="H525" s="171"/>
      <c r="I525" s="263"/>
      <c r="J525" s="171"/>
      <c r="K525" s="171"/>
      <c r="L525" s="301"/>
      <c r="M525" s="301"/>
    </row>
    <row r="526" spans="1:13" ht="12.75" thickBot="1" x14ac:dyDescent="0.25">
      <c r="A526" s="8" t="s">
        <v>16</v>
      </c>
      <c r="B526" s="298" t="s">
        <v>22</v>
      </c>
      <c r="C526" s="11">
        <f>C523/B523-1</f>
        <v>0</v>
      </c>
      <c r="D526" s="11">
        <f t="shared" ref="D526:E528" si="116">D523/C523-1</f>
        <v>0</v>
      </c>
      <c r="E526" s="11">
        <f t="shared" si="116"/>
        <v>-1</v>
      </c>
      <c r="F526" s="171"/>
      <c r="G526" s="171"/>
      <c r="H526" s="171"/>
      <c r="I526" s="263"/>
      <c r="J526" s="171"/>
      <c r="K526" s="171"/>
      <c r="L526" s="301"/>
      <c r="M526" s="301"/>
    </row>
    <row r="527" spans="1:13" ht="12.75" thickBot="1" x14ac:dyDescent="0.25">
      <c r="A527" s="8" t="s">
        <v>17</v>
      </c>
      <c r="B527" s="298" t="s">
        <v>22</v>
      </c>
      <c r="C527" s="11">
        <f>C524/B524-1</f>
        <v>-1.2666666666666715E-2</v>
      </c>
      <c r="D527" s="11">
        <f t="shared" si="116"/>
        <v>0.53207292370020265</v>
      </c>
      <c r="E527" s="11">
        <f t="shared" si="116"/>
        <v>-1</v>
      </c>
      <c r="F527" s="171"/>
      <c r="G527" s="171"/>
      <c r="H527" s="171"/>
      <c r="I527" s="263"/>
      <c r="J527" s="171"/>
      <c r="K527" s="171"/>
      <c r="L527" s="301"/>
      <c r="M527" s="301"/>
    </row>
    <row r="528" spans="1:13" ht="12.75" thickBot="1" x14ac:dyDescent="0.25">
      <c r="A528" s="8" t="s">
        <v>18</v>
      </c>
      <c r="B528" s="298" t="s">
        <v>22</v>
      </c>
      <c r="C528" s="11">
        <f>C525/B525-1</f>
        <v>-1.2666666666666715E-2</v>
      </c>
      <c r="D528" s="11">
        <f t="shared" si="116"/>
        <v>0.53207292370020265</v>
      </c>
      <c r="E528" s="11" t="e">
        <f t="shared" si="116"/>
        <v>#DIV/0!</v>
      </c>
      <c r="F528" s="171"/>
      <c r="G528" s="171"/>
      <c r="H528" s="171"/>
      <c r="I528" s="263"/>
      <c r="J528" s="171"/>
      <c r="K528" s="171"/>
      <c r="L528" s="301"/>
      <c r="M528" s="301"/>
    </row>
    <row r="529" spans="1:21" ht="12.75" thickBot="1" x14ac:dyDescent="0.25">
      <c r="A529" s="348" t="s">
        <v>197</v>
      </c>
      <c r="B529" s="349"/>
      <c r="C529" s="349"/>
      <c r="D529" s="349"/>
      <c r="E529" s="350"/>
      <c r="F529" s="171"/>
      <c r="G529" s="171"/>
      <c r="H529" s="171"/>
      <c r="I529" s="263"/>
      <c r="J529" s="171"/>
      <c r="K529" s="171"/>
      <c r="L529" s="301"/>
      <c r="M529" s="301"/>
    </row>
    <row r="530" spans="1:21" x14ac:dyDescent="0.2">
      <c r="A530" s="346"/>
      <c r="B530" s="5">
        <v>2020</v>
      </c>
      <c r="C530" s="5">
        <v>2021</v>
      </c>
      <c r="D530" s="5">
        <v>2022</v>
      </c>
      <c r="E530" s="5">
        <v>2023</v>
      </c>
      <c r="F530" s="171"/>
      <c r="G530" s="171"/>
      <c r="H530" s="171"/>
      <c r="I530" s="263"/>
      <c r="J530" s="171"/>
      <c r="K530" s="171"/>
      <c r="L530" s="301"/>
      <c r="M530" s="301"/>
    </row>
    <row r="531" spans="1:21" ht="12.75" thickBot="1" x14ac:dyDescent="0.25">
      <c r="A531" s="347"/>
      <c r="B531" s="9" t="s">
        <v>5</v>
      </c>
      <c r="C531" s="9" t="s">
        <v>6</v>
      </c>
      <c r="D531" s="9" t="s">
        <v>6</v>
      </c>
      <c r="E531" s="9" t="s">
        <v>6</v>
      </c>
      <c r="F531" s="171"/>
      <c r="G531" s="171"/>
      <c r="H531" s="171"/>
      <c r="I531" s="263"/>
      <c r="J531" s="171"/>
      <c r="K531" s="171"/>
      <c r="L531" s="301"/>
      <c r="M531" s="301"/>
    </row>
    <row r="532" spans="1:21" ht="12.75" thickBot="1" x14ac:dyDescent="0.25">
      <c r="A532" s="1" t="s">
        <v>38</v>
      </c>
      <c r="B532" s="12">
        <f>B533+B534+B535+B536</f>
        <v>0</v>
      </c>
      <c r="C532" s="12">
        <f t="shared" ref="C532:E532" si="117">C533+C534+C535+C536</f>
        <v>0</v>
      </c>
      <c r="D532" s="12">
        <f t="shared" si="117"/>
        <v>0</v>
      </c>
      <c r="E532" s="12">
        <f t="shared" si="117"/>
        <v>0</v>
      </c>
      <c r="F532" s="171"/>
      <c r="G532" s="171"/>
      <c r="H532" s="171"/>
      <c r="I532" s="263"/>
      <c r="J532" s="171"/>
      <c r="K532" s="171"/>
      <c r="L532" s="301"/>
      <c r="M532" s="301"/>
    </row>
    <row r="533" spans="1:21" ht="12.75" thickBot="1" x14ac:dyDescent="0.25">
      <c r="A533" s="2" t="s">
        <v>50</v>
      </c>
      <c r="B533" s="12"/>
      <c r="C533" s="12"/>
      <c r="D533" s="12"/>
      <c r="E533" s="12"/>
      <c r="F533" s="171"/>
      <c r="G533" s="171"/>
      <c r="H533" s="171"/>
      <c r="I533" s="263"/>
      <c r="J533" s="171"/>
      <c r="K533" s="171"/>
      <c r="L533" s="301"/>
      <c r="M533" s="301"/>
    </row>
    <row r="534" spans="1:21" ht="12.75" thickBot="1" x14ac:dyDescent="0.25">
      <c r="A534" s="2" t="s">
        <v>84</v>
      </c>
      <c r="B534" s="12"/>
      <c r="C534" s="12"/>
      <c r="D534" s="12"/>
      <c r="E534" s="12"/>
      <c r="F534" s="171"/>
      <c r="G534" s="171"/>
      <c r="H534" s="171"/>
      <c r="I534" s="263"/>
      <c r="J534" s="171"/>
      <c r="K534" s="171"/>
      <c r="L534" s="301"/>
      <c r="M534" s="301"/>
    </row>
    <row r="535" spans="1:21" ht="12.75" thickBot="1" x14ac:dyDescent="0.25">
      <c r="A535" s="2" t="s">
        <v>85</v>
      </c>
      <c r="B535" s="12"/>
      <c r="C535" s="12"/>
      <c r="D535" s="12"/>
      <c r="E535" s="12"/>
      <c r="F535" s="171"/>
      <c r="G535" s="171"/>
      <c r="H535" s="171"/>
      <c r="I535" s="263"/>
      <c r="J535" s="171"/>
      <c r="K535" s="171"/>
      <c r="L535" s="301"/>
      <c r="M535" s="301"/>
    </row>
    <row r="536" spans="1:21" ht="12.75" thickBot="1" x14ac:dyDescent="0.25">
      <c r="A536" s="2" t="s">
        <v>86</v>
      </c>
      <c r="B536" s="12"/>
      <c r="C536" s="12"/>
      <c r="D536" s="12"/>
      <c r="E536" s="12"/>
      <c r="F536" s="171"/>
      <c r="G536" s="171"/>
      <c r="H536" s="171"/>
      <c r="I536" s="263"/>
      <c r="J536" s="171"/>
      <c r="K536" s="171"/>
      <c r="L536" s="301"/>
      <c r="M536" s="301"/>
    </row>
    <row r="537" spans="1:21" ht="12.75" thickBot="1" x14ac:dyDescent="0.25">
      <c r="A537" s="1" t="s">
        <v>39</v>
      </c>
      <c r="B537" s="13">
        <f>B538+B539+B540+B541</f>
        <v>1500000</v>
      </c>
      <c r="C537" s="13">
        <f t="shared" ref="C537:E537" si="118">C538+C539+C540+C541</f>
        <v>1481000</v>
      </c>
      <c r="D537" s="13">
        <f t="shared" si="118"/>
        <v>2269000</v>
      </c>
      <c r="E537" s="13">
        <f t="shared" si="118"/>
        <v>0</v>
      </c>
      <c r="F537" s="171"/>
      <c r="G537" s="171"/>
      <c r="H537" s="171"/>
      <c r="I537" s="263"/>
      <c r="J537" s="171"/>
      <c r="K537" s="171"/>
      <c r="L537" s="301"/>
      <c r="M537" s="301"/>
    </row>
    <row r="538" spans="1:21" ht="12.75" thickBot="1" x14ac:dyDescent="0.25">
      <c r="A538" s="2" t="s">
        <v>50</v>
      </c>
      <c r="B538" s="10">
        <v>1500000</v>
      </c>
      <c r="C538" s="10">
        <v>1481000</v>
      </c>
      <c r="D538" s="13">
        <v>2269000</v>
      </c>
      <c r="E538" s="13"/>
      <c r="F538" s="171"/>
      <c r="G538" s="171"/>
      <c r="H538" s="171"/>
      <c r="I538" s="263"/>
      <c r="J538" s="171"/>
      <c r="K538" s="171"/>
      <c r="L538" s="301"/>
      <c r="M538" s="301"/>
    </row>
    <row r="539" spans="1:21" ht="12.75" thickBot="1" x14ac:dyDescent="0.25">
      <c r="A539" s="2" t="s">
        <v>84</v>
      </c>
      <c r="B539" s="13"/>
      <c r="C539" s="13"/>
      <c r="D539" s="13"/>
      <c r="E539" s="13"/>
      <c r="F539" s="171"/>
      <c r="G539" s="171"/>
      <c r="H539" s="171"/>
      <c r="I539" s="263"/>
      <c r="J539" s="171"/>
      <c r="K539" s="171"/>
      <c r="L539" s="301"/>
      <c r="M539" s="301"/>
    </row>
    <row r="540" spans="1:21" ht="12.75" thickBot="1" x14ac:dyDescent="0.25">
      <c r="A540" s="2" t="s">
        <v>85</v>
      </c>
      <c r="B540" s="13"/>
      <c r="C540" s="13"/>
      <c r="D540" s="13"/>
      <c r="E540" s="13"/>
      <c r="F540" s="171"/>
      <c r="G540" s="171"/>
      <c r="H540" s="171"/>
      <c r="I540" s="263"/>
      <c r="J540" s="171"/>
      <c r="K540" s="171"/>
      <c r="L540" s="301"/>
      <c r="M540" s="301"/>
    </row>
    <row r="541" spans="1:21" ht="12.75" thickBot="1" x14ac:dyDescent="0.25">
      <c r="A541" s="2" t="s">
        <v>86</v>
      </c>
      <c r="B541" s="13"/>
      <c r="C541" s="13"/>
      <c r="D541" s="13"/>
      <c r="E541" s="13"/>
      <c r="F541" s="171"/>
      <c r="G541" s="171"/>
      <c r="H541" s="171"/>
      <c r="I541" s="263"/>
      <c r="J541" s="171"/>
      <c r="K541" s="171"/>
      <c r="L541" s="301"/>
      <c r="M541" s="301"/>
    </row>
    <row r="542" spans="1:21" ht="24" customHeight="1" thickBot="1" x14ac:dyDescent="0.25">
      <c r="A542" s="39" t="s">
        <v>55</v>
      </c>
      <c r="B542" s="13">
        <f>B532+B537</f>
        <v>1500000</v>
      </c>
      <c r="C542" s="13">
        <f t="shared" ref="C542:E542" si="119">C532+C537</f>
        <v>1481000</v>
      </c>
      <c r="D542" s="13">
        <f t="shared" si="119"/>
        <v>2269000</v>
      </c>
      <c r="E542" s="13">
        <f t="shared" si="119"/>
        <v>0</v>
      </c>
      <c r="F542" s="171"/>
      <c r="G542" s="171"/>
      <c r="H542" s="171"/>
      <c r="I542" s="263"/>
      <c r="J542" s="171"/>
      <c r="K542" s="171"/>
      <c r="L542" s="301"/>
      <c r="M542" s="301"/>
    </row>
    <row r="543" spans="1:21" ht="42" customHeight="1" thickBot="1" x14ac:dyDescent="0.25">
      <c r="A543" s="21" t="s">
        <v>231</v>
      </c>
      <c r="B543" s="47" t="s">
        <v>211</v>
      </c>
      <c r="C543" s="48" t="s">
        <v>82</v>
      </c>
      <c r="D543" s="413" t="s">
        <v>231</v>
      </c>
      <c r="E543" s="414"/>
      <c r="F543" s="171"/>
      <c r="G543" s="171"/>
      <c r="H543" s="171"/>
      <c r="I543" s="263"/>
      <c r="J543" s="171"/>
      <c r="K543" s="171"/>
      <c r="L543" s="301"/>
      <c r="M543" s="301"/>
      <c r="P543" s="17"/>
      <c r="Q543" s="475"/>
      <c r="R543" s="475"/>
      <c r="S543" s="475"/>
      <c r="T543" s="475"/>
      <c r="U543" s="49"/>
    </row>
    <row r="544" spans="1:21" ht="48.75" customHeight="1" thickBot="1" x14ac:dyDescent="0.25">
      <c r="A544" s="8" t="s">
        <v>9</v>
      </c>
      <c r="B544" s="415" t="s">
        <v>221</v>
      </c>
      <c r="C544" s="416"/>
      <c r="D544" s="416"/>
      <c r="E544" s="417"/>
      <c r="F544" s="171"/>
      <c r="G544" s="171"/>
      <c r="H544" s="171"/>
      <c r="I544" s="263"/>
      <c r="J544" s="171"/>
      <c r="K544" s="171"/>
      <c r="L544" s="301"/>
      <c r="M544" s="301"/>
      <c r="P544" s="20"/>
      <c r="Q544" s="475"/>
      <c r="R544" s="475"/>
      <c r="S544" s="475"/>
      <c r="T544" s="475"/>
      <c r="U544" s="49"/>
    </row>
    <row r="545" spans="1:21" ht="12.75" thickBot="1" x14ac:dyDescent="0.25">
      <c r="A545" s="8" t="s">
        <v>14</v>
      </c>
      <c r="B545" s="387" t="s">
        <v>222</v>
      </c>
      <c r="C545" s="388"/>
      <c r="D545" s="388"/>
      <c r="E545" s="389"/>
      <c r="F545" s="171"/>
      <c r="G545" s="171"/>
      <c r="H545" s="171"/>
      <c r="I545" s="263"/>
      <c r="J545" s="171"/>
      <c r="K545" s="171"/>
      <c r="L545" s="301"/>
      <c r="M545" s="301"/>
      <c r="P545" s="20"/>
      <c r="Q545" s="476"/>
      <c r="R545" s="476"/>
      <c r="S545" s="476"/>
      <c r="T545" s="476"/>
      <c r="U545" s="49"/>
    </row>
    <row r="546" spans="1:21" x14ac:dyDescent="0.2">
      <c r="A546" s="346"/>
      <c r="B546" s="5">
        <v>2020</v>
      </c>
      <c r="C546" s="5">
        <v>2021</v>
      </c>
      <c r="D546" s="5">
        <v>2022</v>
      </c>
      <c r="E546" s="5">
        <v>2023</v>
      </c>
      <c r="F546" s="171"/>
      <c r="G546" s="171"/>
      <c r="H546" s="171"/>
      <c r="I546" s="263"/>
      <c r="J546" s="171"/>
      <c r="K546" s="171"/>
      <c r="L546" s="301"/>
      <c r="M546" s="301"/>
      <c r="P546" s="299"/>
      <c r="Q546" s="111"/>
      <c r="R546" s="111"/>
      <c r="S546" s="111"/>
      <c r="T546" s="111"/>
      <c r="U546" s="49"/>
    </row>
    <row r="547" spans="1:21" ht="12.75" thickBot="1" x14ac:dyDescent="0.25">
      <c r="A547" s="347"/>
      <c r="B547" s="51" t="s">
        <v>5</v>
      </c>
      <c r="C547" s="51" t="s">
        <v>6</v>
      </c>
      <c r="D547" s="51" t="s">
        <v>6</v>
      </c>
      <c r="E547" s="51" t="s">
        <v>6</v>
      </c>
      <c r="F547" s="171"/>
      <c r="G547" s="171"/>
      <c r="H547" s="171"/>
      <c r="I547" s="263"/>
      <c r="J547" s="171"/>
      <c r="K547" s="171"/>
      <c r="L547" s="301"/>
      <c r="M547" s="301"/>
      <c r="P547" s="299"/>
      <c r="Q547" s="111"/>
      <c r="R547" s="111"/>
      <c r="S547" s="111"/>
      <c r="T547" s="111"/>
      <c r="U547" s="49"/>
    </row>
    <row r="548" spans="1:21" ht="12.75" thickBot="1" x14ac:dyDescent="0.25">
      <c r="A548" s="8" t="s">
        <v>8</v>
      </c>
      <c r="B548" s="52">
        <v>1</v>
      </c>
      <c r="C548" s="52"/>
      <c r="D548" s="52"/>
      <c r="E548" s="52"/>
      <c r="F548" s="171"/>
      <c r="G548" s="171"/>
      <c r="H548" s="171"/>
      <c r="I548" s="263"/>
      <c r="J548" s="171"/>
      <c r="K548" s="171"/>
      <c r="L548" s="301"/>
      <c r="M548" s="301"/>
      <c r="P548" s="20"/>
      <c r="Q548" s="112"/>
      <c r="R548" s="300"/>
      <c r="S548" s="300"/>
      <c r="T548" s="300"/>
      <c r="U548" s="49"/>
    </row>
    <row r="549" spans="1:21" ht="12.75" thickBot="1" x14ac:dyDescent="0.25">
      <c r="A549" s="8" t="s">
        <v>317</v>
      </c>
      <c r="B549" s="52">
        <f t="shared" ref="B549:D549" si="120">B567</f>
        <v>10211130</v>
      </c>
      <c r="C549" s="52">
        <f t="shared" si="120"/>
        <v>0</v>
      </c>
      <c r="D549" s="52">
        <f t="shared" si="120"/>
        <v>0</v>
      </c>
      <c r="E549" s="52">
        <f>E567</f>
        <v>0</v>
      </c>
      <c r="F549" s="171"/>
      <c r="G549" s="171"/>
      <c r="H549" s="171"/>
      <c r="I549" s="263"/>
      <c r="J549" s="171"/>
      <c r="K549" s="171"/>
      <c r="L549" s="301"/>
      <c r="M549" s="301"/>
      <c r="P549" s="20"/>
      <c r="Q549" s="112"/>
      <c r="R549" s="112"/>
      <c r="S549" s="112"/>
      <c r="T549" s="112"/>
      <c r="U549" s="49"/>
    </row>
    <row r="550" spans="1:21" ht="12.75" thickBot="1" x14ac:dyDescent="0.25">
      <c r="A550" s="8" t="s">
        <v>319</v>
      </c>
      <c r="B550" s="10">
        <f>B549/B548</f>
        <v>10211130</v>
      </c>
      <c r="C550" s="10" t="e">
        <f>C549/C548</f>
        <v>#DIV/0!</v>
      </c>
      <c r="D550" s="10" t="e">
        <f t="shared" ref="D550:E550" si="121">D549/D548</f>
        <v>#DIV/0!</v>
      </c>
      <c r="E550" s="10" t="e">
        <f t="shared" si="121"/>
        <v>#DIV/0!</v>
      </c>
      <c r="F550" s="171"/>
      <c r="G550" s="171"/>
      <c r="H550" s="171"/>
      <c r="I550" s="263"/>
      <c r="J550" s="171"/>
      <c r="K550" s="171"/>
      <c r="L550" s="301"/>
      <c r="M550" s="301"/>
      <c r="N550" s="94"/>
      <c r="P550" s="49"/>
      <c r="Q550" s="49"/>
      <c r="R550" s="49"/>
      <c r="S550" s="49"/>
      <c r="T550" s="49"/>
      <c r="U550" s="49"/>
    </row>
    <row r="551" spans="1:21" ht="12.75" thickBot="1" x14ac:dyDescent="0.25">
      <c r="A551" s="8" t="s">
        <v>16</v>
      </c>
      <c r="B551" s="298" t="s">
        <v>22</v>
      </c>
      <c r="C551" s="11">
        <f>C548/B548-1</f>
        <v>-1</v>
      </c>
      <c r="D551" s="11" t="e">
        <f t="shared" ref="D551:E553" si="122">D548/C548-1</f>
        <v>#DIV/0!</v>
      </c>
      <c r="E551" s="11" t="e">
        <f t="shared" si="122"/>
        <v>#DIV/0!</v>
      </c>
      <c r="F551" s="171"/>
      <c r="G551" s="171"/>
      <c r="H551" s="171"/>
      <c r="I551" s="263"/>
      <c r="J551" s="171"/>
      <c r="K551" s="171"/>
      <c r="L551" s="301"/>
      <c r="M551" s="301"/>
      <c r="N551" s="94"/>
      <c r="P551" s="49"/>
      <c r="Q551" s="49"/>
      <c r="R551" s="49"/>
      <c r="S551" s="49"/>
      <c r="T551" s="49"/>
      <c r="U551" s="49"/>
    </row>
    <row r="552" spans="1:21" ht="12.75" thickBot="1" x14ac:dyDescent="0.25">
      <c r="A552" s="8" t="s">
        <v>17</v>
      </c>
      <c r="B552" s="298" t="s">
        <v>22</v>
      </c>
      <c r="C552" s="11">
        <f>C549/B549-1</f>
        <v>-1</v>
      </c>
      <c r="D552" s="11" t="e">
        <f t="shared" si="122"/>
        <v>#DIV/0!</v>
      </c>
      <c r="E552" s="11" t="e">
        <f t="shared" si="122"/>
        <v>#DIV/0!</v>
      </c>
      <c r="F552" s="171"/>
      <c r="G552" s="171"/>
      <c r="H552" s="171"/>
      <c r="I552" s="263"/>
      <c r="J552" s="171"/>
      <c r="K552" s="171"/>
      <c r="L552" s="301"/>
      <c r="M552" s="301"/>
      <c r="N552" s="302"/>
      <c r="P552" s="49"/>
      <c r="Q552" s="49"/>
      <c r="R552" s="49"/>
      <c r="S552" s="49"/>
      <c r="T552" s="49"/>
      <c r="U552" s="49"/>
    </row>
    <row r="553" spans="1:21" ht="12.75" thickBot="1" x14ac:dyDescent="0.25">
      <c r="A553" s="8" t="s">
        <v>18</v>
      </c>
      <c r="B553" s="298" t="s">
        <v>22</v>
      </c>
      <c r="C553" s="11" t="e">
        <f>C550/B550-1</f>
        <v>#DIV/0!</v>
      </c>
      <c r="D553" s="11" t="e">
        <f t="shared" si="122"/>
        <v>#DIV/0!</v>
      </c>
      <c r="E553" s="11" t="e">
        <f t="shared" si="122"/>
        <v>#DIV/0!</v>
      </c>
      <c r="F553" s="171"/>
      <c r="G553" s="171"/>
      <c r="H553" s="171"/>
      <c r="I553" s="263"/>
      <c r="J553" s="171"/>
      <c r="K553" s="171"/>
      <c r="L553" s="301"/>
      <c r="M553" s="301"/>
      <c r="N553" s="302"/>
      <c r="P553" s="49"/>
      <c r="Q553" s="49"/>
      <c r="R553" s="49"/>
      <c r="S553" s="49"/>
      <c r="T553" s="49"/>
      <c r="U553" s="49"/>
    </row>
    <row r="554" spans="1:21" ht="13.5" customHeight="1" thickBot="1" x14ac:dyDescent="0.25">
      <c r="A554" s="348" t="s">
        <v>193</v>
      </c>
      <c r="B554" s="349"/>
      <c r="C554" s="349"/>
      <c r="D554" s="349"/>
      <c r="E554" s="350"/>
      <c r="F554" s="171"/>
      <c r="G554" s="171"/>
      <c r="H554" s="171"/>
      <c r="I554" s="263"/>
      <c r="J554" s="171"/>
      <c r="K554" s="171"/>
      <c r="L554" s="301"/>
      <c r="M554" s="301"/>
      <c r="N554" s="302"/>
    </row>
    <row r="555" spans="1:21" x14ac:dyDescent="0.2">
      <c r="A555" s="346"/>
      <c r="B555" s="5">
        <v>2020</v>
      </c>
      <c r="C555" s="5">
        <v>2021</v>
      </c>
      <c r="D555" s="5">
        <v>2022</v>
      </c>
      <c r="E555" s="5">
        <v>2023</v>
      </c>
      <c r="F555" s="171"/>
      <c r="G555" s="171"/>
      <c r="H555" s="171"/>
      <c r="I555" s="263"/>
      <c r="J555" s="171"/>
      <c r="K555" s="171"/>
      <c r="L555" s="301"/>
      <c r="M555" s="301"/>
      <c r="N555" s="302"/>
    </row>
    <row r="556" spans="1:21" ht="12.75" thickBot="1" x14ac:dyDescent="0.25">
      <c r="A556" s="347"/>
      <c r="B556" s="9" t="s">
        <v>5</v>
      </c>
      <c r="C556" s="9" t="s">
        <v>6</v>
      </c>
      <c r="D556" s="9" t="s">
        <v>6</v>
      </c>
      <c r="E556" s="9" t="s">
        <v>6</v>
      </c>
      <c r="F556" s="171"/>
      <c r="G556" s="171"/>
      <c r="H556" s="171"/>
      <c r="I556" s="263"/>
      <c r="J556" s="171"/>
      <c r="K556" s="171"/>
      <c r="L556" s="301"/>
      <c r="M556" s="301"/>
      <c r="N556" s="302"/>
    </row>
    <row r="557" spans="1:21" ht="12.75" thickBot="1" x14ac:dyDescent="0.25">
      <c r="A557" s="1" t="s">
        <v>38</v>
      </c>
      <c r="B557" s="12">
        <f>B558+B559+B560+B561</f>
        <v>0</v>
      </c>
      <c r="C557" s="12">
        <f t="shared" ref="C557:E557" si="123">C558+C559+C560+C561</f>
        <v>0</v>
      </c>
      <c r="D557" s="12">
        <f t="shared" si="123"/>
        <v>0</v>
      </c>
      <c r="E557" s="12">
        <f t="shared" si="123"/>
        <v>0</v>
      </c>
      <c r="F557" s="171"/>
      <c r="G557" s="171"/>
      <c r="H557" s="171"/>
      <c r="I557" s="263"/>
      <c r="J557" s="171"/>
      <c r="K557" s="171"/>
      <c r="L557" s="301"/>
      <c r="M557" s="301"/>
      <c r="N557" s="302"/>
    </row>
    <row r="558" spans="1:21" ht="12.75" thickBot="1" x14ac:dyDescent="0.25">
      <c r="A558" s="2" t="s">
        <v>50</v>
      </c>
      <c r="B558" s="12"/>
      <c r="C558" s="12"/>
      <c r="D558" s="12"/>
      <c r="E558" s="12"/>
      <c r="F558" s="171"/>
      <c r="G558" s="171"/>
      <c r="H558" s="171"/>
      <c r="I558" s="263"/>
      <c r="J558" s="171"/>
      <c r="K558" s="171"/>
      <c r="L558" s="301"/>
      <c r="M558" s="301"/>
      <c r="N558" s="302"/>
    </row>
    <row r="559" spans="1:21" ht="12.75" thickBot="1" x14ac:dyDescent="0.25">
      <c r="A559" s="2" t="s">
        <v>84</v>
      </c>
      <c r="B559" s="12"/>
      <c r="C559" s="12"/>
      <c r="D559" s="12"/>
      <c r="E559" s="12"/>
      <c r="F559" s="171"/>
      <c r="G559" s="171"/>
      <c r="H559" s="171"/>
      <c r="I559" s="263"/>
      <c r="J559" s="171"/>
      <c r="K559" s="171"/>
      <c r="L559" s="301"/>
      <c r="M559" s="301"/>
      <c r="N559" s="94"/>
    </row>
    <row r="560" spans="1:21" ht="12.75" thickBot="1" x14ac:dyDescent="0.25">
      <c r="A560" s="2" t="s">
        <v>85</v>
      </c>
      <c r="B560" s="12"/>
      <c r="C560" s="12"/>
      <c r="D560" s="12"/>
      <c r="E560" s="12"/>
      <c r="F560" s="171"/>
      <c r="G560" s="171"/>
      <c r="H560" s="171"/>
      <c r="I560" s="263"/>
      <c r="J560" s="171"/>
      <c r="K560" s="171"/>
      <c r="L560" s="301"/>
      <c r="M560" s="301"/>
      <c r="N560" s="94"/>
    </row>
    <row r="561" spans="1:21" ht="12.75" thickBot="1" x14ac:dyDescent="0.25">
      <c r="A561" s="2" t="s">
        <v>86</v>
      </c>
      <c r="B561" s="12"/>
      <c r="C561" s="12"/>
      <c r="D561" s="12"/>
      <c r="E561" s="12"/>
      <c r="F561" s="171"/>
      <c r="G561" s="171"/>
      <c r="H561" s="171"/>
      <c r="I561" s="263"/>
      <c r="J561" s="171"/>
      <c r="K561" s="171"/>
      <c r="L561" s="301"/>
      <c r="M561" s="301"/>
    </row>
    <row r="562" spans="1:21" ht="12.75" thickBot="1" x14ac:dyDescent="0.25">
      <c r="A562" s="1" t="s">
        <v>39</v>
      </c>
      <c r="B562" s="13">
        <f>B563+B564+B565+B566</f>
        <v>10211130</v>
      </c>
      <c r="C562" s="13">
        <f t="shared" ref="C562:E562" si="124">C563+C564+C565+C566</f>
        <v>0</v>
      </c>
      <c r="D562" s="13">
        <f t="shared" si="124"/>
        <v>0</v>
      </c>
      <c r="E562" s="13">
        <f t="shared" si="124"/>
        <v>0</v>
      </c>
      <c r="F562" s="171"/>
      <c r="G562" s="171"/>
      <c r="H562" s="171"/>
      <c r="I562" s="263"/>
      <c r="J562" s="171"/>
      <c r="K562" s="171"/>
      <c r="L562" s="301"/>
      <c r="M562" s="301"/>
    </row>
    <row r="563" spans="1:21" ht="12.75" thickBot="1" x14ac:dyDescent="0.25">
      <c r="A563" s="2" t="s">
        <v>50</v>
      </c>
      <c r="B563" s="13">
        <v>2000000</v>
      </c>
      <c r="C563" s="13"/>
      <c r="D563" s="13"/>
      <c r="E563" s="13"/>
      <c r="F563" s="171"/>
      <c r="G563" s="171"/>
      <c r="H563" s="171"/>
      <c r="I563" s="263"/>
      <c r="J563" s="171"/>
      <c r="K563" s="171"/>
      <c r="L563" s="301"/>
      <c r="M563" s="301"/>
    </row>
    <row r="564" spans="1:21" ht="12.75" thickBot="1" x14ac:dyDescent="0.25">
      <c r="A564" s="2" t="s">
        <v>84</v>
      </c>
      <c r="B564" s="13">
        <v>8211130</v>
      </c>
      <c r="C564" s="12"/>
      <c r="D564" s="12"/>
      <c r="E564" s="12"/>
      <c r="F564" s="171"/>
      <c r="G564" s="171"/>
      <c r="H564" s="171"/>
      <c r="I564" s="263"/>
      <c r="J564" s="171"/>
      <c r="K564" s="171"/>
      <c r="L564" s="301"/>
      <c r="M564" s="301"/>
    </row>
    <row r="565" spans="1:21" ht="12.75" thickBot="1" x14ac:dyDescent="0.25">
      <c r="A565" s="2" t="s">
        <v>85</v>
      </c>
      <c r="B565" s="13"/>
      <c r="C565" s="12"/>
      <c r="D565" s="12"/>
      <c r="E565" s="12"/>
      <c r="F565" s="171"/>
      <c r="G565" s="171"/>
      <c r="H565" s="171"/>
      <c r="I565" s="263"/>
      <c r="J565" s="171"/>
      <c r="K565" s="171"/>
      <c r="L565" s="301"/>
      <c r="M565" s="301"/>
    </row>
    <row r="566" spans="1:21" ht="12.75" thickBot="1" x14ac:dyDescent="0.25">
      <c r="A566" s="2" t="s">
        <v>86</v>
      </c>
      <c r="B566" s="13"/>
      <c r="C566" s="12"/>
      <c r="D566" s="12"/>
      <c r="E566" s="12"/>
      <c r="F566" s="171"/>
      <c r="G566" s="171"/>
      <c r="H566" s="171"/>
      <c r="I566" s="263"/>
      <c r="J566" s="171"/>
      <c r="K566" s="171"/>
      <c r="L566" s="301"/>
      <c r="M566" s="301"/>
    </row>
    <row r="567" spans="1:21" ht="12.75" thickBot="1" x14ac:dyDescent="0.25">
      <c r="A567" s="50" t="s">
        <v>55</v>
      </c>
      <c r="B567" s="13">
        <f>B557+B562</f>
        <v>10211130</v>
      </c>
      <c r="C567" s="13">
        <f t="shared" ref="C567:E567" si="125">C557+C562</f>
        <v>0</v>
      </c>
      <c r="D567" s="13">
        <f t="shared" si="125"/>
        <v>0</v>
      </c>
      <c r="E567" s="13">
        <f t="shared" si="125"/>
        <v>0</v>
      </c>
      <c r="F567" s="171"/>
      <c r="G567" s="171"/>
      <c r="H567" s="171"/>
      <c r="I567" s="263"/>
      <c r="J567" s="171"/>
      <c r="K567" s="171"/>
      <c r="L567" s="301"/>
      <c r="M567" s="301"/>
    </row>
    <row r="568" spans="1:21" ht="54.75" customHeight="1" thickBot="1" x14ac:dyDescent="0.25">
      <c r="A568" s="21" t="s">
        <v>254</v>
      </c>
      <c r="B568" s="285" t="s">
        <v>341</v>
      </c>
      <c r="C568" s="48" t="s">
        <v>82</v>
      </c>
      <c r="D568" s="413" t="s">
        <v>254</v>
      </c>
      <c r="E568" s="414"/>
      <c r="F568" s="171"/>
      <c r="G568" s="171"/>
      <c r="H568" s="171"/>
      <c r="I568" s="263"/>
      <c r="J568" s="171"/>
      <c r="K568" s="171"/>
      <c r="L568" s="301"/>
      <c r="M568" s="301"/>
      <c r="P568" s="17"/>
      <c r="Q568" s="475"/>
      <c r="R568" s="475"/>
      <c r="S568" s="475"/>
      <c r="T568" s="475"/>
      <c r="U568" s="49"/>
    </row>
    <row r="569" spans="1:21" ht="37.5" customHeight="1" thickBot="1" x14ac:dyDescent="0.25">
      <c r="A569" s="8" t="s">
        <v>9</v>
      </c>
      <c r="B569" s="415" t="s">
        <v>342</v>
      </c>
      <c r="C569" s="416"/>
      <c r="D569" s="416"/>
      <c r="E569" s="417"/>
      <c r="F569" s="171"/>
      <c r="G569" s="171"/>
      <c r="H569" s="171"/>
      <c r="I569" s="263"/>
      <c r="J569" s="171"/>
      <c r="K569" s="171"/>
      <c r="L569" s="301"/>
      <c r="M569" s="301"/>
      <c r="P569" s="20"/>
      <c r="Q569" s="475"/>
      <c r="R569" s="475"/>
      <c r="S569" s="475"/>
      <c r="T569" s="475"/>
      <c r="U569" s="49"/>
    </row>
    <row r="570" spans="1:21" ht="12.75" thickBot="1" x14ac:dyDescent="0.25">
      <c r="A570" s="8" t="s">
        <v>14</v>
      </c>
      <c r="B570" s="387" t="s">
        <v>222</v>
      </c>
      <c r="C570" s="388"/>
      <c r="D570" s="388"/>
      <c r="E570" s="389"/>
      <c r="F570" s="171"/>
      <c r="G570" s="171"/>
      <c r="H570" s="171"/>
      <c r="I570" s="263"/>
      <c r="J570" s="171"/>
      <c r="K570" s="171"/>
      <c r="L570" s="301"/>
      <c r="M570" s="301"/>
      <c r="P570" s="20"/>
      <c r="Q570" s="476"/>
      <c r="R570" s="476"/>
      <c r="S570" s="476"/>
      <c r="T570" s="476"/>
      <c r="U570" s="49"/>
    </row>
    <row r="571" spans="1:21" x14ac:dyDescent="0.2">
      <c r="A571" s="346"/>
      <c r="B571" s="5">
        <v>2020</v>
      </c>
      <c r="C571" s="5">
        <v>2021</v>
      </c>
      <c r="D571" s="5">
        <v>2022</v>
      </c>
      <c r="E571" s="5">
        <v>2023</v>
      </c>
      <c r="F571" s="171"/>
      <c r="G571" s="171"/>
      <c r="H571" s="171"/>
      <c r="I571" s="263"/>
      <c r="J571" s="171"/>
      <c r="K571" s="171"/>
      <c r="L571" s="301"/>
      <c r="M571" s="301"/>
      <c r="P571" s="299"/>
      <c r="Q571" s="111"/>
      <c r="R571" s="111"/>
      <c r="S571" s="111"/>
      <c r="T571" s="111"/>
      <c r="U571" s="49"/>
    </row>
    <row r="572" spans="1:21" ht="12.75" thickBot="1" x14ac:dyDescent="0.25">
      <c r="A572" s="347"/>
      <c r="B572" s="51" t="s">
        <v>5</v>
      </c>
      <c r="C572" s="51" t="s">
        <v>6</v>
      </c>
      <c r="D572" s="51" t="s">
        <v>6</v>
      </c>
      <c r="E572" s="51" t="s">
        <v>6</v>
      </c>
      <c r="F572" s="171"/>
      <c r="G572" s="171"/>
      <c r="H572" s="171"/>
      <c r="I572" s="263"/>
      <c r="J572" s="171"/>
      <c r="K572" s="171"/>
      <c r="L572" s="301"/>
      <c r="M572" s="301"/>
      <c r="P572" s="299"/>
      <c r="Q572" s="111"/>
      <c r="R572" s="111"/>
      <c r="S572" s="111"/>
      <c r="T572" s="111"/>
      <c r="U572" s="49"/>
    </row>
    <row r="573" spans="1:21" ht="12.75" thickBot="1" x14ac:dyDescent="0.25">
      <c r="A573" s="8" t="s">
        <v>8</v>
      </c>
      <c r="B573" s="52">
        <v>1</v>
      </c>
      <c r="C573" s="52"/>
      <c r="D573" s="52"/>
      <c r="E573" s="52"/>
      <c r="F573" s="171"/>
      <c r="G573" s="171"/>
      <c r="H573" s="171"/>
      <c r="I573" s="263"/>
      <c r="J573" s="171"/>
      <c r="K573" s="171"/>
      <c r="L573" s="301"/>
      <c r="M573" s="301"/>
      <c r="P573" s="20"/>
      <c r="Q573" s="112"/>
      <c r="R573" s="300"/>
      <c r="S573" s="300"/>
      <c r="T573" s="300"/>
      <c r="U573" s="49"/>
    </row>
    <row r="574" spans="1:21" ht="12.75" thickBot="1" x14ac:dyDescent="0.25">
      <c r="A574" s="8" t="s">
        <v>317</v>
      </c>
      <c r="B574" s="52">
        <f t="shared" ref="B574:D574" si="126">B592</f>
        <v>1600000</v>
      </c>
      <c r="C574" s="52">
        <f t="shared" si="126"/>
        <v>0</v>
      </c>
      <c r="D574" s="52">
        <f t="shared" si="126"/>
        <v>0</v>
      </c>
      <c r="E574" s="52">
        <f>E592</f>
        <v>0</v>
      </c>
      <c r="F574" s="171"/>
      <c r="G574" s="171"/>
      <c r="H574" s="171"/>
      <c r="I574" s="263"/>
      <c r="J574" s="171"/>
      <c r="K574" s="171"/>
      <c r="L574" s="301"/>
      <c r="M574" s="301"/>
      <c r="P574" s="20"/>
      <c r="Q574" s="112"/>
      <c r="R574" s="112"/>
      <c r="S574" s="112"/>
      <c r="T574" s="112"/>
      <c r="U574" s="49"/>
    </row>
    <row r="575" spans="1:21" ht="12.75" thickBot="1" x14ac:dyDescent="0.25">
      <c r="A575" s="8" t="s">
        <v>318</v>
      </c>
      <c r="B575" s="10">
        <f>B574/B573</f>
        <v>1600000</v>
      </c>
      <c r="C575" s="10" t="e">
        <f t="shared" ref="C575:E575" si="127">C574/C573</f>
        <v>#DIV/0!</v>
      </c>
      <c r="D575" s="10" t="e">
        <f t="shared" si="127"/>
        <v>#DIV/0!</v>
      </c>
      <c r="E575" s="10" t="e">
        <f t="shared" si="127"/>
        <v>#DIV/0!</v>
      </c>
      <c r="F575" s="171"/>
      <c r="G575" s="171"/>
      <c r="H575" s="171"/>
      <c r="I575" s="263"/>
      <c r="J575" s="171"/>
      <c r="K575" s="171"/>
      <c r="L575" s="301"/>
      <c r="M575" s="301"/>
      <c r="N575" s="94"/>
      <c r="P575" s="49"/>
      <c r="Q575" s="49"/>
      <c r="R575" s="49"/>
      <c r="S575" s="49"/>
      <c r="T575" s="49"/>
      <c r="U575" s="49"/>
    </row>
    <row r="576" spans="1:21" ht="12.75" thickBot="1" x14ac:dyDescent="0.25">
      <c r="A576" s="8" t="s">
        <v>16</v>
      </c>
      <c r="B576" s="298" t="s">
        <v>22</v>
      </c>
      <c r="C576" s="11">
        <f>C573/B573-1</f>
        <v>-1</v>
      </c>
      <c r="D576" s="11" t="e">
        <f t="shared" ref="D576:E578" si="128">D573/C573-1</f>
        <v>#DIV/0!</v>
      </c>
      <c r="E576" s="11" t="e">
        <f t="shared" si="128"/>
        <v>#DIV/0!</v>
      </c>
      <c r="F576" s="171"/>
      <c r="G576" s="171"/>
      <c r="H576" s="171"/>
      <c r="I576" s="263"/>
      <c r="J576" s="171"/>
      <c r="K576" s="171"/>
      <c r="L576" s="301"/>
      <c r="M576" s="301"/>
      <c r="N576" s="94"/>
      <c r="P576" s="49"/>
      <c r="Q576" s="49"/>
      <c r="R576" s="49"/>
      <c r="S576" s="49"/>
      <c r="T576" s="49"/>
      <c r="U576" s="49"/>
    </row>
    <row r="577" spans="1:21" ht="12.75" thickBot="1" x14ac:dyDescent="0.25">
      <c r="A577" s="8" t="s">
        <v>17</v>
      </c>
      <c r="B577" s="298" t="s">
        <v>22</v>
      </c>
      <c r="C577" s="11">
        <f>C574/B574-1</f>
        <v>-1</v>
      </c>
      <c r="D577" s="11" t="e">
        <f t="shared" si="128"/>
        <v>#DIV/0!</v>
      </c>
      <c r="E577" s="11" t="e">
        <f t="shared" si="128"/>
        <v>#DIV/0!</v>
      </c>
      <c r="F577" s="171"/>
      <c r="G577" s="171"/>
      <c r="H577" s="171"/>
      <c r="I577" s="263"/>
      <c r="J577" s="171"/>
      <c r="K577" s="171"/>
      <c r="L577" s="301"/>
      <c r="M577" s="301"/>
      <c r="N577" s="302"/>
      <c r="P577" s="49"/>
      <c r="Q577" s="49"/>
      <c r="R577" s="49"/>
      <c r="S577" s="49"/>
      <c r="T577" s="49"/>
      <c r="U577" s="49"/>
    </row>
    <row r="578" spans="1:21" ht="12.75" thickBot="1" x14ac:dyDescent="0.25">
      <c r="A578" s="8" t="s">
        <v>18</v>
      </c>
      <c r="B578" s="298" t="s">
        <v>22</v>
      </c>
      <c r="C578" s="11" t="e">
        <f>C575/B575-1</f>
        <v>#DIV/0!</v>
      </c>
      <c r="D578" s="11" t="e">
        <f t="shared" si="128"/>
        <v>#DIV/0!</v>
      </c>
      <c r="E578" s="11" t="e">
        <f t="shared" si="128"/>
        <v>#DIV/0!</v>
      </c>
      <c r="F578" s="171"/>
      <c r="G578" s="171"/>
      <c r="H578" s="171"/>
      <c r="I578" s="263"/>
      <c r="J578" s="171"/>
      <c r="K578" s="171"/>
      <c r="L578" s="301"/>
      <c r="M578" s="301"/>
      <c r="N578" s="302"/>
      <c r="P578" s="49"/>
      <c r="Q578" s="49"/>
      <c r="R578" s="49"/>
      <c r="S578" s="49"/>
      <c r="T578" s="49"/>
      <c r="U578" s="49"/>
    </row>
    <row r="579" spans="1:21" ht="12.75" thickBot="1" x14ac:dyDescent="0.25">
      <c r="A579" s="348" t="s">
        <v>193</v>
      </c>
      <c r="B579" s="349"/>
      <c r="C579" s="349"/>
      <c r="D579" s="349"/>
      <c r="E579" s="350"/>
      <c r="F579" s="171"/>
      <c r="G579" s="171"/>
      <c r="H579" s="171"/>
      <c r="I579" s="263"/>
      <c r="J579" s="171"/>
      <c r="K579" s="171"/>
      <c r="L579" s="301"/>
      <c r="M579" s="301"/>
      <c r="N579" s="302"/>
    </row>
    <row r="580" spans="1:21" x14ac:dyDescent="0.2">
      <c r="A580" s="346"/>
      <c r="B580" s="5">
        <v>2020</v>
      </c>
      <c r="C580" s="5">
        <v>2021</v>
      </c>
      <c r="D580" s="5">
        <v>2022</v>
      </c>
      <c r="E580" s="5">
        <v>2023</v>
      </c>
      <c r="F580" s="171"/>
      <c r="G580" s="171"/>
      <c r="H580" s="171"/>
      <c r="I580" s="263"/>
      <c r="J580" s="171"/>
      <c r="K580" s="171"/>
      <c r="L580" s="301"/>
      <c r="M580" s="301"/>
      <c r="N580" s="302"/>
    </row>
    <row r="581" spans="1:21" ht="12.75" thickBot="1" x14ac:dyDescent="0.25">
      <c r="A581" s="347"/>
      <c r="B581" s="9" t="s">
        <v>5</v>
      </c>
      <c r="C581" s="9" t="s">
        <v>6</v>
      </c>
      <c r="D581" s="9" t="s">
        <v>6</v>
      </c>
      <c r="E581" s="9" t="s">
        <v>6</v>
      </c>
      <c r="F581" s="171"/>
      <c r="G581" s="171"/>
      <c r="H581" s="171"/>
      <c r="I581" s="263"/>
      <c r="J581" s="171"/>
      <c r="K581" s="171"/>
      <c r="L581" s="301"/>
      <c r="M581" s="301"/>
      <c r="N581" s="302"/>
    </row>
    <row r="582" spans="1:21" ht="12.75" thickBot="1" x14ac:dyDescent="0.25">
      <c r="A582" s="1" t="s">
        <v>38</v>
      </c>
      <c r="B582" s="12">
        <f>B583+B584+B585+B586</f>
        <v>0</v>
      </c>
      <c r="C582" s="12">
        <f t="shared" ref="C582:E582" si="129">C583+C584+C585+C586</f>
        <v>0</v>
      </c>
      <c r="D582" s="12">
        <f t="shared" si="129"/>
        <v>0</v>
      </c>
      <c r="E582" s="12">
        <f t="shared" si="129"/>
        <v>0</v>
      </c>
      <c r="F582" s="171"/>
      <c r="G582" s="171"/>
      <c r="H582" s="171"/>
      <c r="I582" s="263"/>
      <c r="J582" s="171"/>
      <c r="K582" s="171"/>
      <c r="L582" s="301"/>
      <c r="M582" s="301"/>
      <c r="N582" s="302"/>
    </row>
    <row r="583" spans="1:21" ht="12.75" thickBot="1" x14ac:dyDescent="0.25">
      <c r="A583" s="2" t="s">
        <v>50</v>
      </c>
      <c r="B583" s="12"/>
      <c r="C583" s="12"/>
      <c r="D583" s="12"/>
      <c r="E583" s="12"/>
      <c r="F583" s="171"/>
      <c r="G583" s="171"/>
      <c r="H583" s="171"/>
      <c r="I583" s="263"/>
      <c r="J583" s="171"/>
      <c r="K583" s="171"/>
      <c r="L583" s="301"/>
      <c r="M583" s="301"/>
      <c r="N583" s="302"/>
    </row>
    <row r="584" spans="1:21" ht="12.75" thickBot="1" x14ac:dyDescent="0.25">
      <c r="A584" s="2" t="s">
        <v>84</v>
      </c>
      <c r="B584" s="12"/>
      <c r="C584" s="12"/>
      <c r="D584" s="12"/>
      <c r="E584" s="12"/>
      <c r="F584" s="171"/>
      <c r="G584" s="171"/>
      <c r="H584" s="171"/>
      <c r="I584" s="263"/>
      <c r="J584" s="171"/>
      <c r="K584" s="171"/>
      <c r="L584" s="301"/>
      <c r="M584" s="301"/>
      <c r="N584" s="94"/>
    </row>
    <row r="585" spans="1:21" ht="12.75" thickBot="1" x14ac:dyDescent="0.25">
      <c r="A585" s="2" t="s">
        <v>85</v>
      </c>
      <c r="B585" s="12"/>
      <c r="C585" s="12"/>
      <c r="D585" s="12"/>
      <c r="E585" s="12"/>
      <c r="F585" s="171"/>
      <c r="G585" s="171"/>
      <c r="H585" s="171"/>
      <c r="I585" s="263"/>
      <c r="J585" s="171"/>
      <c r="K585" s="171"/>
      <c r="L585" s="301"/>
      <c r="M585" s="301"/>
      <c r="N585" s="94"/>
    </row>
    <row r="586" spans="1:21" ht="12.75" thickBot="1" x14ac:dyDescent="0.25">
      <c r="A586" s="2" t="s">
        <v>86</v>
      </c>
      <c r="B586" s="12"/>
      <c r="C586" s="12"/>
      <c r="D586" s="12"/>
      <c r="E586" s="12"/>
      <c r="F586" s="171"/>
      <c r="G586" s="171"/>
      <c r="H586" s="171"/>
      <c r="I586" s="263"/>
      <c r="J586" s="171"/>
      <c r="K586" s="171"/>
      <c r="L586" s="301"/>
      <c r="M586" s="301"/>
    </row>
    <row r="587" spans="1:21" ht="12.75" thickBot="1" x14ac:dyDescent="0.25">
      <c r="A587" s="1" t="s">
        <v>39</v>
      </c>
      <c r="B587" s="13">
        <f>B588+B589+B590+B591</f>
        <v>1600000</v>
      </c>
      <c r="C587" s="13">
        <f t="shared" ref="C587:E587" si="130">C588+C589+C590+C591</f>
        <v>0</v>
      </c>
      <c r="D587" s="13">
        <f t="shared" si="130"/>
        <v>0</v>
      </c>
      <c r="E587" s="13">
        <f t="shared" si="130"/>
        <v>0</v>
      </c>
      <c r="F587" s="171"/>
      <c r="G587" s="171"/>
      <c r="H587" s="171"/>
      <c r="I587" s="263"/>
      <c r="J587" s="171"/>
      <c r="K587" s="171"/>
      <c r="L587" s="301"/>
      <c r="M587" s="301"/>
    </row>
    <row r="588" spans="1:21" ht="12.75" thickBot="1" x14ac:dyDescent="0.25">
      <c r="A588" s="2" t="s">
        <v>50</v>
      </c>
      <c r="B588" s="13"/>
      <c r="C588" s="13"/>
      <c r="D588" s="13"/>
      <c r="E588" s="13"/>
      <c r="F588" s="171"/>
      <c r="G588" s="171"/>
      <c r="H588" s="171"/>
      <c r="I588" s="263"/>
      <c r="J588" s="171"/>
      <c r="K588" s="171"/>
      <c r="L588" s="301"/>
      <c r="M588" s="301"/>
    </row>
    <row r="589" spans="1:21" ht="12.75" thickBot="1" x14ac:dyDescent="0.25">
      <c r="A589" s="2" t="s">
        <v>84</v>
      </c>
      <c r="B589" s="13"/>
      <c r="C589" s="12"/>
      <c r="D589" s="12"/>
      <c r="E589" s="12"/>
      <c r="F589" s="171"/>
      <c r="G589" s="171"/>
      <c r="H589" s="171"/>
      <c r="I589" s="263"/>
      <c r="J589" s="171"/>
      <c r="K589" s="171"/>
      <c r="L589" s="301"/>
      <c r="M589" s="301"/>
    </row>
    <row r="590" spans="1:21" ht="12.75" thickBot="1" x14ac:dyDescent="0.25">
      <c r="A590" s="2" t="s">
        <v>85</v>
      </c>
      <c r="B590" s="13"/>
      <c r="C590" s="12"/>
      <c r="D590" s="12"/>
      <c r="E590" s="12"/>
      <c r="F590" s="171"/>
      <c r="G590" s="171"/>
      <c r="H590" s="171"/>
      <c r="I590" s="263"/>
      <c r="J590" s="171"/>
      <c r="K590" s="171"/>
      <c r="L590" s="301"/>
      <c r="M590" s="301"/>
    </row>
    <row r="591" spans="1:21" ht="12.75" thickBot="1" x14ac:dyDescent="0.25">
      <c r="A591" s="2" t="s">
        <v>86</v>
      </c>
      <c r="B591" s="13">
        <v>1600000</v>
      </c>
      <c r="C591" s="12"/>
      <c r="D591" s="12"/>
      <c r="E591" s="12"/>
      <c r="F591" s="171"/>
      <c r="G591" s="171"/>
      <c r="H591" s="171"/>
      <c r="I591" s="263"/>
      <c r="J591" s="171"/>
      <c r="K591" s="171"/>
      <c r="L591" s="301"/>
      <c r="M591" s="301"/>
    </row>
    <row r="592" spans="1:21" ht="12.75" thickBot="1" x14ac:dyDescent="0.25">
      <c r="A592" s="50" t="s">
        <v>55</v>
      </c>
      <c r="B592" s="13">
        <f>B582+B587</f>
        <v>1600000</v>
      </c>
      <c r="C592" s="13">
        <f t="shared" ref="C592:E592" si="131">C582+C587</f>
        <v>0</v>
      </c>
      <c r="D592" s="13">
        <f t="shared" si="131"/>
        <v>0</v>
      </c>
      <c r="E592" s="13">
        <f t="shared" si="131"/>
        <v>0</v>
      </c>
      <c r="F592" s="171"/>
      <c r="G592" s="171"/>
      <c r="H592" s="171"/>
      <c r="I592" s="263"/>
      <c r="J592" s="171"/>
      <c r="K592" s="171"/>
      <c r="L592" s="301"/>
      <c r="M592" s="301"/>
    </row>
    <row r="593" spans="1:21" ht="49.5" customHeight="1" thickBot="1" x14ac:dyDescent="0.25">
      <c r="A593" s="21" t="s">
        <v>232</v>
      </c>
      <c r="B593" s="47" t="s">
        <v>212</v>
      </c>
      <c r="C593" s="48" t="s">
        <v>82</v>
      </c>
      <c r="D593" s="413" t="s">
        <v>232</v>
      </c>
      <c r="E593" s="414"/>
      <c r="F593" s="171"/>
      <c r="G593" s="171"/>
      <c r="H593" s="171"/>
      <c r="I593" s="263"/>
      <c r="J593" s="171"/>
      <c r="K593" s="171"/>
      <c r="L593" s="301"/>
      <c r="M593" s="301"/>
      <c r="P593" s="17"/>
      <c r="Q593" s="475"/>
      <c r="R593" s="475"/>
      <c r="S593" s="475"/>
      <c r="T593" s="475"/>
      <c r="U593" s="49"/>
    </row>
    <row r="594" spans="1:21" ht="46.5" customHeight="1" thickBot="1" x14ac:dyDescent="0.25">
      <c r="A594" s="8" t="s">
        <v>9</v>
      </c>
      <c r="B594" s="415" t="s">
        <v>223</v>
      </c>
      <c r="C594" s="416"/>
      <c r="D594" s="416"/>
      <c r="E594" s="417"/>
      <c r="F594" s="171"/>
      <c r="G594" s="171"/>
      <c r="H594" s="171"/>
      <c r="I594" s="263"/>
      <c r="J594" s="171"/>
      <c r="K594" s="171"/>
      <c r="L594" s="301"/>
      <c r="M594" s="301"/>
      <c r="P594" s="20"/>
      <c r="Q594" s="475"/>
      <c r="R594" s="475"/>
      <c r="S594" s="475"/>
      <c r="T594" s="475"/>
      <c r="U594" s="49"/>
    </row>
    <row r="595" spans="1:21" ht="12.75" thickBot="1" x14ac:dyDescent="0.25">
      <c r="A595" s="8" t="s">
        <v>14</v>
      </c>
      <c r="B595" s="387" t="s">
        <v>222</v>
      </c>
      <c r="C595" s="388"/>
      <c r="D595" s="388"/>
      <c r="E595" s="389"/>
      <c r="F595" s="171"/>
      <c r="G595" s="171"/>
      <c r="H595" s="171"/>
      <c r="I595" s="263"/>
      <c r="J595" s="171"/>
      <c r="K595" s="171"/>
      <c r="L595" s="301"/>
      <c r="M595" s="301"/>
      <c r="P595" s="20"/>
      <c r="Q595" s="476"/>
      <c r="R595" s="476"/>
      <c r="S595" s="476"/>
      <c r="T595" s="476"/>
      <c r="U595" s="49"/>
    </row>
    <row r="596" spans="1:21" x14ac:dyDescent="0.2">
      <c r="A596" s="346"/>
      <c r="B596" s="5">
        <v>2020</v>
      </c>
      <c r="C596" s="5">
        <v>2021</v>
      </c>
      <c r="D596" s="5">
        <v>2022</v>
      </c>
      <c r="E596" s="5">
        <v>2023</v>
      </c>
      <c r="F596" s="171"/>
      <c r="G596" s="171"/>
      <c r="H596" s="171"/>
      <c r="I596" s="263"/>
      <c r="J596" s="171"/>
      <c r="K596" s="171"/>
      <c r="L596" s="301"/>
      <c r="M596" s="301"/>
      <c r="P596" s="299"/>
      <c r="Q596" s="111"/>
      <c r="R596" s="111"/>
      <c r="S596" s="111"/>
      <c r="T596" s="111"/>
      <c r="U596" s="49"/>
    </row>
    <row r="597" spans="1:21" ht="12.75" thickBot="1" x14ac:dyDescent="0.25">
      <c r="A597" s="347"/>
      <c r="B597" s="51" t="s">
        <v>5</v>
      </c>
      <c r="C597" s="51" t="s">
        <v>6</v>
      </c>
      <c r="D597" s="51" t="s">
        <v>6</v>
      </c>
      <c r="E597" s="51" t="s">
        <v>6</v>
      </c>
      <c r="F597" s="171"/>
      <c r="G597" s="171"/>
      <c r="H597" s="171"/>
      <c r="I597" s="263"/>
      <c r="J597" s="171"/>
      <c r="K597" s="171"/>
      <c r="L597" s="301"/>
      <c r="M597" s="301"/>
      <c r="P597" s="299"/>
      <c r="Q597" s="111"/>
      <c r="R597" s="111"/>
      <c r="S597" s="111"/>
      <c r="T597" s="111"/>
      <c r="U597" s="49"/>
    </row>
    <row r="598" spans="1:21" ht="12.75" thickBot="1" x14ac:dyDescent="0.25">
      <c r="A598" s="8" t="s">
        <v>8</v>
      </c>
      <c r="B598" s="52">
        <v>13</v>
      </c>
      <c r="C598" s="52"/>
      <c r="D598" s="52"/>
      <c r="E598" s="52"/>
      <c r="F598" s="171"/>
      <c r="G598" s="171"/>
      <c r="H598" s="171"/>
      <c r="I598" s="263"/>
      <c r="J598" s="171"/>
      <c r="K598" s="171"/>
      <c r="L598" s="301"/>
      <c r="M598" s="301"/>
      <c r="P598" s="20"/>
      <c r="Q598" s="112"/>
      <c r="R598" s="300"/>
      <c r="S598" s="300"/>
      <c r="T598" s="300"/>
      <c r="U598" s="49"/>
    </row>
    <row r="599" spans="1:21" ht="12.75" thickBot="1" x14ac:dyDescent="0.25">
      <c r="A599" s="8" t="s">
        <v>320</v>
      </c>
      <c r="B599" s="52">
        <f t="shared" ref="B599:D599" si="132">B617</f>
        <v>7012480</v>
      </c>
      <c r="C599" s="52">
        <f t="shared" si="132"/>
        <v>0</v>
      </c>
      <c r="D599" s="52">
        <f t="shared" si="132"/>
        <v>0</v>
      </c>
      <c r="E599" s="52">
        <f>E617</f>
        <v>0</v>
      </c>
      <c r="F599" s="171"/>
      <c r="G599" s="171"/>
      <c r="H599" s="171"/>
      <c r="I599" s="263"/>
      <c r="J599" s="171"/>
      <c r="K599" s="171"/>
      <c r="L599" s="301"/>
      <c r="M599" s="301"/>
      <c r="P599" s="20"/>
      <c r="Q599" s="112"/>
      <c r="R599" s="112"/>
      <c r="S599" s="112"/>
      <c r="T599" s="112"/>
      <c r="U599" s="49"/>
    </row>
    <row r="600" spans="1:21" ht="12.75" thickBot="1" x14ac:dyDescent="0.25">
      <c r="A600" s="8" t="s">
        <v>318</v>
      </c>
      <c r="B600" s="10">
        <f>B599/B598</f>
        <v>539421.5384615385</v>
      </c>
      <c r="C600" s="10" t="e">
        <f t="shared" ref="C600:E600" si="133">C599/C598</f>
        <v>#DIV/0!</v>
      </c>
      <c r="D600" s="10" t="e">
        <f t="shared" si="133"/>
        <v>#DIV/0!</v>
      </c>
      <c r="E600" s="10" t="e">
        <f t="shared" si="133"/>
        <v>#DIV/0!</v>
      </c>
      <c r="F600" s="171"/>
      <c r="G600" s="171"/>
      <c r="H600" s="171"/>
      <c r="I600" s="263"/>
      <c r="J600" s="171"/>
      <c r="K600" s="171"/>
      <c r="L600" s="301"/>
      <c r="M600" s="301"/>
      <c r="N600" s="49"/>
      <c r="P600" s="49"/>
      <c r="Q600" s="49"/>
      <c r="R600" s="49"/>
      <c r="S600" s="49"/>
      <c r="T600" s="49"/>
      <c r="U600" s="49"/>
    </row>
    <row r="601" spans="1:21" ht="12.75" thickBot="1" x14ac:dyDescent="0.25">
      <c r="A601" s="8" t="s">
        <v>16</v>
      </c>
      <c r="B601" s="298" t="s">
        <v>22</v>
      </c>
      <c r="C601" s="11">
        <f>C598/B598-1</f>
        <v>-1</v>
      </c>
      <c r="D601" s="11" t="e">
        <f t="shared" ref="D601:E603" si="134">D598/C598-1</f>
        <v>#DIV/0!</v>
      </c>
      <c r="E601" s="11" t="e">
        <f t="shared" si="134"/>
        <v>#DIV/0!</v>
      </c>
      <c r="F601" s="171"/>
      <c r="G601" s="171"/>
      <c r="H601" s="171"/>
      <c r="I601" s="263"/>
      <c r="J601" s="171"/>
      <c r="K601" s="171"/>
      <c r="L601" s="301"/>
      <c r="M601" s="301"/>
      <c r="N601" s="49"/>
      <c r="P601" s="49"/>
      <c r="Q601" s="49"/>
      <c r="R601" s="49"/>
      <c r="S601" s="49"/>
      <c r="T601" s="49"/>
      <c r="U601" s="49"/>
    </row>
    <row r="602" spans="1:21" ht="12.75" thickBot="1" x14ac:dyDescent="0.25">
      <c r="A602" s="8" t="s">
        <v>17</v>
      </c>
      <c r="B602" s="298" t="s">
        <v>22</v>
      </c>
      <c r="C602" s="11">
        <f>C599/B599-1</f>
        <v>-1</v>
      </c>
      <c r="D602" s="11" t="e">
        <f t="shared" si="134"/>
        <v>#DIV/0!</v>
      </c>
      <c r="E602" s="11" t="e">
        <f t="shared" si="134"/>
        <v>#DIV/0!</v>
      </c>
      <c r="F602" s="171"/>
      <c r="G602" s="171"/>
      <c r="H602" s="171"/>
      <c r="I602" s="263"/>
      <c r="J602" s="171"/>
      <c r="K602" s="171"/>
      <c r="L602" s="301"/>
      <c r="M602" s="301"/>
      <c r="N602" s="172"/>
      <c r="P602" s="49"/>
      <c r="Q602" s="49"/>
      <c r="R602" s="49"/>
      <c r="S602" s="49"/>
      <c r="T602" s="49"/>
      <c r="U602" s="49"/>
    </row>
    <row r="603" spans="1:21" ht="12.75" thickBot="1" x14ac:dyDescent="0.25">
      <c r="A603" s="8" t="s">
        <v>18</v>
      </c>
      <c r="B603" s="298" t="s">
        <v>22</v>
      </c>
      <c r="C603" s="11" t="e">
        <f>C600/B600-1</f>
        <v>#DIV/0!</v>
      </c>
      <c r="D603" s="11" t="e">
        <f t="shared" si="134"/>
        <v>#DIV/0!</v>
      </c>
      <c r="E603" s="11" t="e">
        <f t="shared" si="134"/>
        <v>#DIV/0!</v>
      </c>
      <c r="F603" s="171"/>
      <c r="G603" s="171"/>
      <c r="H603" s="171"/>
      <c r="I603" s="263"/>
      <c r="J603" s="171"/>
      <c r="K603" s="171"/>
      <c r="L603" s="301"/>
      <c r="M603" s="301"/>
      <c r="N603" s="172"/>
      <c r="P603" s="49"/>
      <c r="Q603" s="49"/>
      <c r="R603" s="49"/>
      <c r="S603" s="49"/>
      <c r="T603" s="49"/>
      <c r="U603" s="49"/>
    </row>
    <row r="604" spans="1:21" ht="13.5" customHeight="1" thickBot="1" x14ac:dyDescent="0.25">
      <c r="A604" s="348" t="s">
        <v>193</v>
      </c>
      <c r="B604" s="349"/>
      <c r="C604" s="349"/>
      <c r="D604" s="349"/>
      <c r="E604" s="350"/>
      <c r="F604" s="171"/>
      <c r="G604" s="171"/>
      <c r="H604" s="171"/>
      <c r="I604" s="263"/>
      <c r="J604" s="171"/>
      <c r="K604" s="171"/>
      <c r="L604" s="301"/>
      <c r="M604" s="301"/>
      <c r="N604" s="172"/>
    </row>
    <row r="605" spans="1:21" x14ac:dyDescent="0.2">
      <c r="A605" s="346"/>
      <c r="B605" s="5">
        <v>2020</v>
      </c>
      <c r="C605" s="5">
        <v>2021</v>
      </c>
      <c r="D605" s="5">
        <v>2022</v>
      </c>
      <c r="E605" s="5">
        <v>2023</v>
      </c>
      <c r="F605" s="171"/>
      <c r="G605" s="171"/>
      <c r="H605" s="171"/>
      <c r="I605" s="263"/>
      <c r="J605" s="171"/>
      <c r="K605" s="171"/>
      <c r="L605" s="301"/>
      <c r="M605" s="301"/>
      <c r="N605" s="172"/>
    </row>
    <row r="606" spans="1:21" ht="12.75" thickBot="1" x14ac:dyDescent="0.25">
      <c r="A606" s="347"/>
      <c r="B606" s="9" t="s">
        <v>5</v>
      </c>
      <c r="C606" s="9" t="s">
        <v>6</v>
      </c>
      <c r="D606" s="9" t="s">
        <v>6</v>
      </c>
      <c r="E606" s="9" t="s">
        <v>6</v>
      </c>
      <c r="F606" s="171"/>
      <c r="G606" s="171"/>
      <c r="H606" s="171"/>
      <c r="I606" s="263"/>
      <c r="J606" s="171"/>
      <c r="K606" s="171"/>
      <c r="L606" s="301"/>
      <c r="M606" s="301"/>
    </row>
    <row r="607" spans="1:21" ht="12.75" thickBot="1" x14ac:dyDescent="0.25">
      <c r="A607" s="1" t="s">
        <v>38</v>
      </c>
      <c r="B607" s="12">
        <f>B608+B609+B610+B611</f>
        <v>0</v>
      </c>
      <c r="C607" s="12">
        <f t="shared" ref="C607:E607" si="135">C608+C609+C610+C611</f>
        <v>0</v>
      </c>
      <c r="D607" s="12">
        <f t="shared" si="135"/>
        <v>0</v>
      </c>
      <c r="E607" s="12">
        <f t="shared" si="135"/>
        <v>0</v>
      </c>
      <c r="F607" s="171"/>
      <c r="G607" s="171"/>
      <c r="H607" s="171"/>
      <c r="I607" s="263"/>
      <c r="J607" s="171"/>
      <c r="K607" s="171"/>
      <c r="L607" s="301"/>
      <c r="M607" s="301"/>
    </row>
    <row r="608" spans="1:21" ht="12.75" thickBot="1" x14ac:dyDescent="0.25">
      <c r="A608" s="2" t="s">
        <v>50</v>
      </c>
      <c r="B608" s="12"/>
      <c r="C608" s="12"/>
      <c r="D608" s="12"/>
      <c r="E608" s="12"/>
      <c r="F608" s="171"/>
      <c r="G608" s="171"/>
      <c r="H608" s="171"/>
      <c r="I608" s="263"/>
      <c r="J608" s="171"/>
      <c r="K608" s="171"/>
      <c r="L608" s="301"/>
      <c r="M608" s="301"/>
    </row>
    <row r="609" spans="1:14" ht="12.75" thickBot="1" x14ac:dyDescent="0.25">
      <c r="A609" s="2" t="s">
        <v>84</v>
      </c>
      <c r="B609" s="12"/>
      <c r="C609" s="12"/>
      <c r="D609" s="12"/>
      <c r="E609" s="12"/>
      <c r="F609" s="171"/>
      <c r="G609" s="171"/>
      <c r="H609" s="171"/>
      <c r="I609" s="263"/>
      <c r="J609" s="171"/>
      <c r="K609" s="171"/>
      <c r="L609" s="301"/>
      <c r="M609" s="301"/>
    </row>
    <row r="610" spans="1:14" ht="12.75" thickBot="1" x14ac:dyDescent="0.25">
      <c r="A610" s="2" t="s">
        <v>85</v>
      </c>
      <c r="B610" s="12"/>
      <c r="C610" s="12"/>
      <c r="D610" s="12"/>
      <c r="E610" s="12"/>
      <c r="F610" s="171"/>
      <c r="G610" s="171"/>
      <c r="H610" s="171"/>
      <c r="I610" s="263"/>
      <c r="J610" s="171"/>
      <c r="K610" s="171"/>
      <c r="L610" s="301"/>
      <c r="M610" s="301"/>
    </row>
    <row r="611" spans="1:14" ht="12.75" thickBot="1" x14ac:dyDescent="0.25">
      <c r="A611" s="2" t="s">
        <v>86</v>
      </c>
      <c r="B611" s="12"/>
      <c r="C611" s="12"/>
      <c r="D611" s="12"/>
      <c r="E611" s="12"/>
      <c r="F611" s="171"/>
      <c r="G611" s="171"/>
      <c r="H611" s="171"/>
      <c r="I611" s="263"/>
      <c r="J611" s="171"/>
      <c r="K611" s="171"/>
      <c r="L611" s="301"/>
      <c r="M611" s="301"/>
    </row>
    <row r="612" spans="1:14" ht="12.75" thickBot="1" x14ac:dyDescent="0.25">
      <c r="A612" s="1" t="s">
        <v>39</v>
      </c>
      <c r="B612" s="13">
        <f>B613+B614+B615+B616</f>
        <v>7012480</v>
      </c>
      <c r="C612" s="13">
        <f t="shared" ref="C612:E612" si="136">C613+C614+C615+C616</f>
        <v>0</v>
      </c>
      <c r="D612" s="13">
        <f t="shared" si="136"/>
        <v>0</v>
      </c>
      <c r="E612" s="13">
        <f t="shared" si="136"/>
        <v>0</v>
      </c>
      <c r="F612" s="171"/>
      <c r="G612" s="171"/>
      <c r="H612" s="171"/>
      <c r="I612" s="263"/>
      <c r="J612" s="171"/>
      <c r="K612" s="171"/>
      <c r="L612" s="301"/>
      <c r="M612" s="301"/>
    </row>
    <row r="613" spans="1:14" ht="12.75" thickBot="1" x14ac:dyDescent="0.25">
      <c r="A613" s="2" t="s">
        <v>50</v>
      </c>
      <c r="B613" s="13"/>
      <c r="C613" s="13"/>
      <c r="D613" s="13"/>
      <c r="E613" s="13"/>
      <c r="F613" s="171"/>
      <c r="G613" s="171"/>
      <c r="H613" s="171"/>
      <c r="I613" s="263"/>
      <c r="J613" s="171"/>
      <c r="K613" s="171"/>
      <c r="L613" s="301"/>
      <c r="M613" s="301"/>
    </row>
    <row r="614" spans="1:14" ht="12.75" thickBot="1" x14ac:dyDescent="0.25">
      <c r="A614" s="2" t="s">
        <v>84</v>
      </c>
      <c r="B614" s="13">
        <v>7012480</v>
      </c>
      <c r="C614" s="12"/>
      <c r="D614" s="12"/>
      <c r="E614" s="12"/>
      <c r="F614" s="171"/>
      <c r="G614" s="171"/>
      <c r="H614" s="171"/>
      <c r="I614" s="263"/>
      <c r="J614" s="171"/>
      <c r="K614" s="171"/>
      <c r="L614" s="301"/>
      <c r="M614" s="301"/>
    </row>
    <row r="615" spans="1:14" ht="12.75" thickBot="1" x14ac:dyDescent="0.25">
      <c r="A615" s="2" t="s">
        <v>85</v>
      </c>
      <c r="B615" s="13"/>
      <c r="C615" s="12"/>
      <c r="D615" s="12"/>
      <c r="E615" s="12"/>
      <c r="F615" s="171"/>
      <c r="G615" s="171"/>
      <c r="H615" s="171"/>
      <c r="I615" s="263"/>
      <c r="J615" s="171"/>
      <c r="K615" s="171"/>
      <c r="L615" s="301"/>
      <c r="M615" s="301"/>
    </row>
    <row r="616" spans="1:14" ht="12.75" thickBot="1" x14ac:dyDescent="0.25">
      <c r="A616" s="2" t="s">
        <v>86</v>
      </c>
      <c r="B616" s="13"/>
      <c r="C616" s="12"/>
      <c r="D616" s="12"/>
      <c r="E616" s="12"/>
      <c r="F616" s="171"/>
      <c r="G616" s="171"/>
      <c r="H616" s="171"/>
      <c r="I616" s="263"/>
      <c r="J616" s="171"/>
      <c r="K616" s="171"/>
      <c r="L616" s="301"/>
      <c r="M616" s="301"/>
    </row>
    <row r="617" spans="1:14" ht="12.75" thickBot="1" x14ac:dyDescent="0.25">
      <c r="A617" s="50" t="s">
        <v>55</v>
      </c>
      <c r="B617" s="13">
        <f>B607+B612</f>
        <v>7012480</v>
      </c>
      <c r="C617" s="13">
        <f t="shared" ref="C617:E617" si="137">C607+C612</f>
        <v>0</v>
      </c>
      <c r="D617" s="13">
        <f t="shared" si="137"/>
        <v>0</v>
      </c>
      <c r="E617" s="13">
        <f t="shared" si="137"/>
        <v>0</v>
      </c>
      <c r="F617" s="171"/>
      <c r="G617" s="171"/>
      <c r="H617" s="171"/>
      <c r="I617" s="263"/>
      <c r="J617" s="171"/>
      <c r="K617" s="171"/>
      <c r="L617" s="301"/>
      <c r="M617" s="301"/>
    </row>
    <row r="618" spans="1:14" ht="62.25" customHeight="1" thickBot="1" x14ac:dyDescent="0.25">
      <c r="A618" s="21" t="s">
        <v>293</v>
      </c>
      <c r="B618" s="47" t="s">
        <v>289</v>
      </c>
      <c r="C618" s="48" t="s">
        <v>82</v>
      </c>
      <c r="D618" s="413" t="s">
        <v>293</v>
      </c>
      <c r="E618" s="414"/>
      <c r="F618" s="171"/>
      <c r="G618" s="171"/>
      <c r="H618" s="171"/>
      <c r="I618" s="263"/>
      <c r="J618" s="171"/>
      <c r="K618" s="171"/>
      <c r="L618" s="301"/>
      <c r="M618" s="301"/>
      <c r="N618" s="302"/>
    </row>
    <row r="619" spans="1:14" ht="51" customHeight="1" thickBot="1" x14ac:dyDescent="0.25">
      <c r="A619" s="8" t="s">
        <v>9</v>
      </c>
      <c r="B619" s="415" t="s">
        <v>290</v>
      </c>
      <c r="C619" s="416"/>
      <c r="D619" s="416"/>
      <c r="E619" s="417"/>
      <c r="F619" s="171"/>
      <c r="G619" s="171"/>
      <c r="H619" s="171"/>
      <c r="I619" s="263"/>
      <c r="J619" s="171"/>
      <c r="K619" s="171"/>
      <c r="L619" s="301"/>
      <c r="M619" s="301"/>
      <c r="N619" s="302"/>
    </row>
    <row r="620" spans="1:14" ht="15" customHeight="1" thickBot="1" x14ac:dyDescent="0.25">
      <c r="A620" s="8" t="s">
        <v>14</v>
      </c>
      <c r="B620" s="387" t="s">
        <v>186</v>
      </c>
      <c r="C620" s="388"/>
      <c r="D620" s="388"/>
      <c r="E620" s="389"/>
      <c r="F620" s="171"/>
      <c r="G620" s="171"/>
      <c r="H620" s="171"/>
      <c r="I620" s="263"/>
      <c r="J620" s="171"/>
      <c r="K620" s="171"/>
      <c r="L620" s="301"/>
      <c r="M620" s="301"/>
      <c r="N620" s="302"/>
    </row>
    <row r="621" spans="1:14" ht="19.5" customHeight="1" x14ac:dyDescent="0.2">
      <c r="A621" s="346"/>
      <c r="B621" s="28">
        <v>2020</v>
      </c>
      <c r="C621" s="28">
        <v>2021</v>
      </c>
      <c r="D621" s="28">
        <v>2022</v>
      </c>
      <c r="E621" s="28">
        <v>2023</v>
      </c>
      <c r="F621" s="171"/>
      <c r="G621" s="171"/>
      <c r="H621" s="171"/>
      <c r="I621" s="263"/>
      <c r="J621" s="171"/>
      <c r="K621" s="171"/>
      <c r="L621" s="301"/>
      <c r="M621" s="301"/>
      <c r="N621" s="302"/>
    </row>
    <row r="622" spans="1:14" ht="20.25" customHeight="1" thickBot="1" x14ac:dyDescent="0.25">
      <c r="A622" s="347"/>
      <c r="B622" s="51" t="s">
        <v>5</v>
      </c>
      <c r="C622" s="51" t="s">
        <v>6</v>
      </c>
      <c r="D622" s="51" t="s">
        <v>6</v>
      </c>
      <c r="E622" s="51" t="s">
        <v>6</v>
      </c>
      <c r="F622" s="171"/>
      <c r="G622" s="171"/>
      <c r="H622" s="171"/>
      <c r="I622" s="263"/>
      <c r="J622" s="171"/>
      <c r="K622" s="171"/>
      <c r="L622" s="301"/>
      <c r="M622" s="301"/>
      <c r="N622" s="302"/>
    </row>
    <row r="623" spans="1:14" ht="19.5" customHeight="1" thickBot="1" x14ac:dyDescent="0.25">
      <c r="A623" s="8" t="s">
        <v>8</v>
      </c>
      <c r="B623" s="52">
        <v>4</v>
      </c>
      <c r="C623" s="52"/>
      <c r="D623" s="52"/>
      <c r="E623" s="52">
        <v>0</v>
      </c>
      <c r="F623" s="171"/>
      <c r="G623" s="171"/>
      <c r="H623" s="171"/>
      <c r="I623" s="263"/>
      <c r="J623" s="171"/>
      <c r="K623" s="171"/>
      <c r="L623" s="301"/>
      <c r="M623" s="301"/>
      <c r="N623" s="302"/>
    </row>
    <row r="624" spans="1:14" ht="14.25" customHeight="1" thickBot="1" x14ac:dyDescent="0.25">
      <c r="A624" s="8" t="s">
        <v>320</v>
      </c>
      <c r="B624" s="52">
        <f t="shared" ref="B624:D624" si="138">B642</f>
        <v>2008250</v>
      </c>
      <c r="C624" s="52">
        <f t="shared" si="138"/>
        <v>0</v>
      </c>
      <c r="D624" s="52">
        <f t="shared" si="138"/>
        <v>0</v>
      </c>
      <c r="E624" s="52">
        <f>E642</f>
        <v>0</v>
      </c>
      <c r="F624" s="171"/>
      <c r="G624" s="171"/>
      <c r="H624" s="171"/>
      <c r="I624" s="263"/>
      <c r="J624" s="171"/>
      <c r="K624" s="171"/>
      <c r="L624" s="301"/>
      <c r="M624" s="301"/>
      <c r="N624" s="302"/>
    </row>
    <row r="625" spans="1:14" ht="12.75" customHeight="1" thickBot="1" x14ac:dyDescent="0.25">
      <c r="A625" s="8" t="s">
        <v>318</v>
      </c>
      <c r="B625" s="10">
        <f>B624/B623</f>
        <v>502062.5</v>
      </c>
      <c r="C625" s="10" t="e">
        <f t="shared" ref="C625:E625" si="139">C624/C623</f>
        <v>#DIV/0!</v>
      </c>
      <c r="D625" s="10" t="e">
        <f t="shared" si="139"/>
        <v>#DIV/0!</v>
      </c>
      <c r="E625" s="10" t="e">
        <f t="shared" si="139"/>
        <v>#DIV/0!</v>
      </c>
      <c r="F625" s="171"/>
      <c r="G625" s="171"/>
      <c r="H625" s="171"/>
      <c r="I625" s="263"/>
      <c r="J625" s="171"/>
      <c r="K625" s="171"/>
      <c r="L625" s="301"/>
      <c r="M625" s="301"/>
      <c r="N625" s="94"/>
    </row>
    <row r="626" spans="1:14" ht="12.75" customHeight="1" thickBot="1" x14ac:dyDescent="0.25">
      <c r="A626" s="8" t="s">
        <v>16</v>
      </c>
      <c r="B626" s="298" t="s">
        <v>22</v>
      </c>
      <c r="C626" s="11">
        <f>C623/B623-1</f>
        <v>-1</v>
      </c>
      <c r="D626" s="11" t="e">
        <f t="shared" ref="D626:E628" si="140">D623/C623-1</f>
        <v>#DIV/0!</v>
      </c>
      <c r="E626" s="11" t="e">
        <f t="shared" si="140"/>
        <v>#DIV/0!</v>
      </c>
      <c r="F626" s="171"/>
      <c r="G626" s="171"/>
      <c r="H626" s="171"/>
      <c r="I626" s="263"/>
      <c r="J626" s="171"/>
      <c r="K626" s="171"/>
      <c r="L626" s="301"/>
      <c r="M626" s="301"/>
      <c r="N626" s="94"/>
    </row>
    <row r="627" spans="1:14" ht="12.75" customHeight="1" thickBot="1" x14ac:dyDescent="0.25">
      <c r="A627" s="8" t="s">
        <v>17</v>
      </c>
      <c r="B627" s="298" t="s">
        <v>22</v>
      </c>
      <c r="C627" s="11">
        <f>C624/B624-1</f>
        <v>-1</v>
      </c>
      <c r="D627" s="11" t="e">
        <f t="shared" si="140"/>
        <v>#DIV/0!</v>
      </c>
      <c r="E627" s="11" t="e">
        <f t="shared" si="140"/>
        <v>#DIV/0!</v>
      </c>
      <c r="F627" s="171"/>
      <c r="G627" s="171"/>
      <c r="H627" s="171"/>
      <c r="I627" s="263"/>
      <c r="J627" s="171"/>
      <c r="K627" s="171"/>
      <c r="L627" s="301"/>
      <c r="M627" s="301"/>
      <c r="N627" s="94"/>
    </row>
    <row r="628" spans="1:14" ht="12.75" thickBot="1" x14ac:dyDescent="0.25">
      <c r="A628" s="8" t="s">
        <v>18</v>
      </c>
      <c r="B628" s="298" t="s">
        <v>22</v>
      </c>
      <c r="C628" s="11" t="e">
        <f>C625/B625-1</f>
        <v>#DIV/0!</v>
      </c>
      <c r="D628" s="11" t="e">
        <f t="shared" si="140"/>
        <v>#DIV/0!</v>
      </c>
      <c r="E628" s="11" t="e">
        <f t="shared" si="140"/>
        <v>#DIV/0!</v>
      </c>
      <c r="F628" s="171"/>
      <c r="G628" s="171"/>
      <c r="H628" s="171"/>
      <c r="I628" s="263"/>
      <c r="J628" s="171"/>
      <c r="K628" s="171"/>
      <c r="L628" s="301"/>
      <c r="M628" s="301"/>
    </row>
    <row r="629" spans="1:14" ht="12.75" customHeight="1" thickBot="1" x14ac:dyDescent="0.25">
      <c r="A629" s="348" t="s">
        <v>193</v>
      </c>
      <c r="B629" s="349"/>
      <c r="C629" s="349"/>
      <c r="D629" s="349"/>
      <c r="E629" s="350"/>
      <c r="F629" s="171"/>
      <c r="G629" s="171"/>
      <c r="H629" s="171"/>
      <c r="I629" s="263"/>
      <c r="J629" s="171"/>
      <c r="K629" s="171"/>
      <c r="L629" s="301"/>
      <c r="M629" s="301"/>
    </row>
    <row r="630" spans="1:14" ht="12" customHeight="1" x14ac:dyDescent="0.2">
      <c r="A630" s="346"/>
      <c r="B630" s="28">
        <v>2020</v>
      </c>
      <c r="C630" s="28">
        <v>2021</v>
      </c>
      <c r="D630" s="28">
        <v>2022</v>
      </c>
      <c r="E630" s="28">
        <v>2023</v>
      </c>
      <c r="F630" s="171"/>
      <c r="G630" s="171"/>
      <c r="H630" s="171"/>
      <c r="I630" s="263"/>
      <c r="J630" s="171"/>
      <c r="K630" s="171"/>
      <c r="L630" s="301"/>
      <c r="M630" s="301"/>
    </row>
    <row r="631" spans="1:14" ht="12.75" thickBot="1" x14ac:dyDescent="0.25">
      <c r="A631" s="347"/>
      <c r="B631" s="9" t="s">
        <v>5</v>
      </c>
      <c r="C631" s="9" t="s">
        <v>6</v>
      </c>
      <c r="D631" s="9" t="s">
        <v>6</v>
      </c>
      <c r="E631" s="9" t="s">
        <v>6</v>
      </c>
      <c r="F631" s="171"/>
      <c r="G631" s="171"/>
      <c r="H631" s="171"/>
      <c r="I631" s="263"/>
      <c r="J631" s="171"/>
      <c r="K631" s="171"/>
      <c r="L631" s="301"/>
      <c r="M631" s="301"/>
    </row>
    <row r="632" spans="1:14" ht="12.75" customHeight="1" thickBot="1" x14ac:dyDescent="0.25">
      <c r="A632" s="1" t="s">
        <v>38</v>
      </c>
      <c r="B632" s="12">
        <f>B633+B634+B635+B636</f>
        <v>2008250</v>
      </c>
      <c r="C632" s="12">
        <f t="shared" ref="C632:E632" si="141">C633+C634+C635+C636</f>
        <v>0</v>
      </c>
      <c r="D632" s="12">
        <f t="shared" si="141"/>
        <v>0</v>
      </c>
      <c r="E632" s="12">
        <f t="shared" si="141"/>
        <v>0</v>
      </c>
      <c r="F632" s="171"/>
      <c r="G632" s="171"/>
      <c r="H632" s="171"/>
      <c r="I632" s="263"/>
      <c r="J632" s="171"/>
      <c r="K632" s="171"/>
      <c r="L632" s="301"/>
      <c r="M632" s="301"/>
    </row>
    <row r="633" spans="1:14" ht="12.75" customHeight="1" thickBot="1" x14ac:dyDescent="0.25">
      <c r="A633" s="2" t="s">
        <v>50</v>
      </c>
      <c r="B633" s="13"/>
      <c r="C633" s="12"/>
      <c r="D633" s="12"/>
      <c r="E633" s="12"/>
      <c r="F633" s="171"/>
      <c r="G633" s="171"/>
      <c r="H633" s="171"/>
      <c r="I633" s="263"/>
      <c r="J633" s="171"/>
      <c r="K633" s="171"/>
      <c r="L633" s="301"/>
      <c r="M633" s="301"/>
    </row>
    <row r="634" spans="1:14" ht="12.75" customHeight="1" thickBot="1" x14ac:dyDescent="0.25">
      <c r="A634" s="2" t="s">
        <v>84</v>
      </c>
      <c r="B634" s="13">
        <v>2008250</v>
      </c>
      <c r="C634" s="12"/>
      <c r="D634" s="12"/>
      <c r="E634" s="12"/>
      <c r="F634" s="171"/>
      <c r="G634" s="171"/>
      <c r="H634" s="171"/>
      <c r="I634" s="263"/>
      <c r="J634" s="171"/>
      <c r="K634" s="171"/>
      <c r="L634" s="301"/>
      <c r="M634" s="301"/>
    </row>
    <row r="635" spans="1:14" ht="12.75" customHeight="1" thickBot="1" x14ac:dyDescent="0.25">
      <c r="A635" s="2" t="s">
        <v>85</v>
      </c>
      <c r="B635" s="12"/>
      <c r="C635" s="12"/>
      <c r="D635" s="12"/>
      <c r="E635" s="12"/>
      <c r="F635" s="171"/>
      <c r="G635" s="171"/>
      <c r="H635" s="171"/>
      <c r="I635" s="263"/>
      <c r="J635" s="171"/>
      <c r="K635" s="171"/>
      <c r="L635" s="301"/>
      <c r="M635" s="301"/>
    </row>
    <row r="636" spans="1:14" ht="12.75" customHeight="1" thickBot="1" x14ac:dyDescent="0.25">
      <c r="A636" s="2" t="s">
        <v>86</v>
      </c>
      <c r="B636" s="12"/>
      <c r="C636" s="12"/>
      <c r="D636" s="12"/>
      <c r="E636" s="12"/>
      <c r="F636" s="171"/>
      <c r="G636" s="171"/>
      <c r="H636" s="171"/>
      <c r="I636" s="263"/>
      <c r="J636" s="171"/>
      <c r="K636" s="171"/>
      <c r="L636" s="301"/>
      <c r="M636" s="301"/>
    </row>
    <row r="637" spans="1:14" ht="12.75" customHeight="1" thickBot="1" x14ac:dyDescent="0.25">
      <c r="A637" s="1" t="s">
        <v>39</v>
      </c>
      <c r="B637" s="13">
        <f>B638+B639+B640+B641</f>
        <v>0</v>
      </c>
      <c r="C637" s="13">
        <f t="shared" ref="C637:E637" si="142">C638+C639+C640+C641</f>
        <v>0</v>
      </c>
      <c r="D637" s="13">
        <f t="shared" si="142"/>
        <v>0</v>
      </c>
      <c r="E637" s="13">
        <f t="shared" si="142"/>
        <v>0</v>
      </c>
      <c r="F637" s="171"/>
      <c r="G637" s="171"/>
      <c r="H637" s="171"/>
      <c r="I637" s="263"/>
      <c r="J637" s="171"/>
      <c r="K637" s="171"/>
      <c r="L637" s="301"/>
      <c r="M637" s="301"/>
    </row>
    <row r="638" spans="1:14" ht="12.75" customHeight="1" thickBot="1" x14ac:dyDescent="0.25">
      <c r="A638" s="2" t="s">
        <v>50</v>
      </c>
      <c r="B638" s="13"/>
      <c r="C638" s="13"/>
      <c r="D638" s="13"/>
      <c r="E638" s="13"/>
      <c r="F638" s="171"/>
      <c r="G638" s="171"/>
      <c r="H638" s="171"/>
      <c r="I638" s="263"/>
      <c r="J638" s="171"/>
      <c r="K638" s="171"/>
      <c r="L638" s="301"/>
      <c r="M638" s="301"/>
    </row>
    <row r="639" spans="1:14" ht="12.75" customHeight="1" thickBot="1" x14ac:dyDescent="0.25">
      <c r="A639" s="2" t="s">
        <v>84</v>
      </c>
      <c r="B639" s="13"/>
      <c r="C639" s="12"/>
      <c r="D639" s="12"/>
      <c r="E639" s="12"/>
      <c r="F639" s="171"/>
      <c r="G639" s="171"/>
      <c r="H639" s="171"/>
      <c r="I639" s="263"/>
      <c r="J639" s="171"/>
      <c r="K639" s="171"/>
      <c r="L639" s="301"/>
      <c r="M639" s="301"/>
    </row>
    <row r="640" spans="1:14" ht="12.75" customHeight="1" thickBot="1" x14ac:dyDescent="0.25">
      <c r="A640" s="2" t="s">
        <v>85</v>
      </c>
      <c r="B640" s="13"/>
      <c r="C640" s="12"/>
      <c r="D640" s="12"/>
      <c r="E640" s="12"/>
      <c r="F640" s="171"/>
      <c r="G640" s="171"/>
      <c r="H640" s="171"/>
      <c r="I640" s="263"/>
      <c r="J640" s="171"/>
      <c r="K640" s="171"/>
      <c r="L640" s="301"/>
      <c r="M640" s="301"/>
    </row>
    <row r="641" spans="1:14" ht="12.75" customHeight="1" thickBot="1" x14ac:dyDescent="0.25">
      <c r="A641" s="2" t="s">
        <v>86</v>
      </c>
      <c r="B641" s="13"/>
      <c r="C641" s="12"/>
      <c r="D641" s="12"/>
      <c r="E641" s="12"/>
      <c r="F641" s="171"/>
      <c r="G641" s="171"/>
      <c r="H641" s="171"/>
      <c r="I641" s="263"/>
      <c r="J641" s="171"/>
      <c r="K641" s="171"/>
      <c r="L641" s="301"/>
      <c r="M641" s="301"/>
    </row>
    <row r="642" spans="1:14" ht="12.75" customHeight="1" thickBot="1" x14ac:dyDescent="0.25">
      <c r="A642" s="50" t="s">
        <v>55</v>
      </c>
      <c r="B642" s="13">
        <f>B632+B637</f>
        <v>2008250</v>
      </c>
      <c r="C642" s="13">
        <f t="shared" ref="C642:E642" si="143">C632+C637</f>
        <v>0</v>
      </c>
      <c r="D642" s="13">
        <f t="shared" si="143"/>
        <v>0</v>
      </c>
      <c r="E642" s="13">
        <f t="shared" si="143"/>
        <v>0</v>
      </c>
      <c r="F642" s="171"/>
      <c r="G642" s="171"/>
      <c r="H642" s="171"/>
      <c r="I642" s="263"/>
      <c r="J642" s="171"/>
      <c r="K642" s="171"/>
      <c r="L642" s="301"/>
      <c r="M642" s="301"/>
    </row>
    <row r="643" spans="1:14" ht="71.25" customHeight="1" thickBot="1" x14ac:dyDescent="0.25">
      <c r="A643" s="21" t="s">
        <v>294</v>
      </c>
      <c r="B643" s="47" t="s">
        <v>291</v>
      </c>
      <c r="C643" s="48" t="s">
        <v>82</v>
      </c>
      <c r="D643" s="413" t="s">
        <v>294</v>
      </c>
      <c r="E643" s="414"/>
      <c r="F643" s="171"/>
      <c r="G643" s="171"/>
      <c r="H643" s="171"/>
      <c r="I643" s="263"/>
      <c r="J643" s="171"/>
      <c r="K643" s="171"/>
      <c r="L643" s="301"/>
      <c r="M643" s="301"/>
      <c r="N643" s="302"/>
    </row>
    <row r="644" spans="1:14" ht="41.25" customHeight="1" thickBot="1" x14ac:dyDescent="0.25">
      <c r="A644" s="8" t="s">
        <v>9</v>
      </c>
      <c r="B644" s="415" t="s">
        <v>292</v>
      </c>
      <c r="C644" s="416"/>
      <c r="D644" s="416"/>
      <c r="E644" s="417"/>
      <c r="F644" s="171"/>
      <c r="G644" s="171"/>
      <c r="H644" s="171"/>
      <c r="I644" s="263"/>
      <c r="J644" s="171"/>
      <c r="K644" s="171"/>
      <c r="L644" s="301"/>
      <c r="M644" s="301"/>
      <c r="N644" s="302"/>
    </row>
    <row r="645" spans="1:14" ht="15" customHeight="1" thickBot="1" x14ac:dyDescent="0.25">
      <c r="A645" s="8" t="s">
        <v>14</v>
      </c>
      <c r="B645" s="387" t="s">
        <v>97</v>
      </c>
      <c r="C645" s="388"/>
      <c r="D645" s="388"/>
      <c r="E645" s="389"/>
      <c r="F645" s="171"/>
      <c r="G645" s="171"/>
      <c r="H645" s="171"/>
      <c r="I645" s="263"/>
      <c r="J645" s="171"/>
      <c r="K645" s="171"/>
      <c r="L645" s="301"/>
      <c r="M645" s="301"/>
      <c r="N645" s="302"/>
    </row>
    <row r="646" spans="1:14" ht="19.5" customHeight="1" x14ac:dyDescent="0.2">
      <c r="A646" s="346"/>
      <c r="B646" s="28">
        <v>2020</v>
      </c>
      <c r="C646" s="28">
        <v>2021</v>
      </c>
      <c r="D646" s="28">
        <v>2022</v>
      </c>
      <c r="E646" s="28">
        <v>2023</v>
      </c>
      <c r="F646" s="171"/>
      <c r="G646" s="171"/>
      <c r="H646" s="171"/>
      <c r="I646" s="263"/>
      <c r="J646" s="171"/>
      <c r="K646" s="171"/>
      <c r="L646" s="301"/>
      <c r="M646" s="301"/>
      <c r="N646" s="302"/>
    </row>
    <row r="647" spans="1:14" ht="20.25" customHeight="1" thickBot="1" x14ac:dyDescent="0.25">
      <c r="A647" s="347"/>
      <c r="B647" s="51" t="s">
        <v>5</v>
      </c>
      <c r="C647" s="51" t="s">
        <v>6</v>
      </c>
      <c r="D647" s="51" t="s">
        <v>6</v>
      </c>
      <c r="E647" s="51" t="s">
        <v>6</v>
      </c>
      <c r="F647" s="171"/>
      <c r="G647" s="171"/>
      <c r="H647" s="171"/>
      <c r="I647" s="263"/>
      <c r="J647" s="171"/>
      <c r="K647" s="171"/>
      <c r="L647" s="301"/>
      <c r="M647" s="301"/>
      <c r="N647" s="302"/>
    </row>
    <row r="648" spans="1:14" ht="19.5" customHeight="1" thickBot="1" x14ac:dyDescent="0.25">
      <c r="A648" s="8" t="s">
        <v>8</v>
      </c>
      <c r="B648" s="52">
        <v>1</v>
      </c>
      <c r="C648" s="52"/>
      <c r="D648" s="52"/>
      <c r="E648" s="52"/>
      <c r="F648" s="171"/>
      <c r="G648" s="171"/>
      <c r="H648" s="171"/>
      <c r="I648" s="263"/>
      <c r="J648" s="171"/>
      <c r="K648" s="171"/>
      <c r="L648" s="301"/>
      <c r="M648" s="301"/>
      <c r="N648" s="302"/>
    </row>
    <row r="649" spans="1:14" ht="14.25" customHeight="1" thickBot="1" x14ac:dyDescent="0.25">
      <c r="A649" s="8" t="s">
        <v>320</v>
      </c>
      <c r="B649" s="52">
        <f t="shared" ref="B649:D649" si="144">B667</f>
        <v>2151760</v>
      </c>
      <c r="C649" s="52">
        <f t="shared" si="144"/>
        <v>1000000</v>
      </c>
      <c r="D649" s="52">
        <f t="shared" si="144"/>
        <v>0</v>
      </c>
      <c r="E649" s="52">
        <f>E667</f>
        <v>0</v>
      </c>
      <c r="F649" s="171"/>
      <c r="G649" s="171"/>
      <c r="H649" s="171"/>
      <c r="I649" s="263"/>
      <c r="J649" s="171"/>
      <c r="K649" s="171"/>
      <c r="L649" s="301"/>
      <c r="M649" s="301"/>
      <c r="N649" s="302"/>
    </row>
    <row r="650" spans="1:14" ht="12.75" customHeight="1" thickBot="1" x14ac:dyDescent="0.25">
      <c r="A650" s="8" t="s">
        <v>318</v>
      </c>
      <c r="B650" s="10">
        <f>B649/B648</f>
        <v>2151760</v>
      </c>
      <c r="C650" s="10" t="e">
        <f t="shared" ref="C650:E650" si="145">C649/C648</f>
        <v>#DIV/0!</v>
      </c>
      <c r="D650" s="10" t="e">
        <f t="shared" si="145"/>
        <v>#DIV/0!</v>
      </c>
      <c r="E650" s="10" t="e">
        <f t="shared" si="145"/>
        <v>#DIV/0!</v>
      </c>
      <c r="F650" s="171"/>
      <c r="G650" s="171"/>
      <c r="H650" s="171"/>
      <c r="I650" s="263"/>
      <c r="J650" s="171"/>
      <c r="K650" s="171"/>
      <c r="L650" s="301"/>
      <c r="M650" s="301"/>
      <c r="N650" s="94"/>
    </row>
    <row r="651" spans="1:14" ht="12.75" customHeight="1" thickBot="1" x14ac:dyDescent="0.25">
      <c r="A651" s="8" t="s">
        <v>16</v>
      </c>
      <c r="B651" s="298" t="s">
        <v>22</v>
      </c>
      <c r="C651" s="11">
        <f>C648/B648-1</f>
        <v>-1</v>
      </c>
      <c r="D651" s="11" t="e">
        <f t="shared" ref="D651:E653" si="146">D648/C648-1</f>
        <v>#DIV/0!</v>
      </c>
      <c r="E651" s="11" t="e">
        <f t="shared" si="146"/>
        <v>#DIV/0!</v>
      </c>
      <c r="F651" s="171"/>
      <c r="G651" s="171"/>
      <c r="H651" s="171"/>
      <c r="I651" s="263"/>
      <c r="J651" s="171"/>
      <c r="K651" s="171"/>
      <c r="L651" s="301"/>
      <c r="M651" s="301"/>
      <c r="N651" s="94"/>
    </row>
    <row r="652" spans="1:14" ht="12.75" customHeight="1" thickBot="1" x14ac:dyDescent="0.25">
      <c r="A652" s="8" t="s">
        <v>17</v>
      </c>
      <c r="B652" s="298" t="s">
        <v>22</v>
      </c>
      <c r="C652" s="11">
        <f>C649/B649-1</f>
        <v>-0.53526415585381271</v>
      </c>
      <c r="D652" s="11">
        <f t="shared" si="146"/>
        <v>-1</v>
      </c>
      <c r="E652" s="11" t="e">
        <f t="shared" si="146"/>
        <v>#DIV/0!</v>
      </c>
      <c r="F652" s="171"/>
      <c r="G652" s="171"/>
      <c r="H652" s="171"/>
      <c r="I652" s="263"/>
      <c r="J652" s="171"/>
      <c r="K652" s="171"/>
      <c r="L652" s="301"/>
      <c r="M652" s="301"/>
      <c r="N652" s="94"/>
    </row>
    <row r="653" spans="1:14" ht="12.75" thickBot="1" x14ac:dyDescent="0.25">
      <c r="A653" s="8" t="s">
        <v>18</v>
      </c>
      <c r="B653" s="298" t="s">
        <v>22</v>
      </c>
      <c r="C653" s="11" t="e">
        <f>C650/B650-1</f>
        <v>#DIV/0!</v>
      </c>
      <c r="D653" s="11" t="e">
        <f t="shared" si="146"/>
        <v>#DIV/0!</v>
      </c>
      <c r="E653" s="11" t="e">
        <f t="shared" si="146"/>
        <v>#DIV/0!</v>
      </c>
      <c r="F653" s="171"/>
      <c r="G653" s="171"/>
      <c r="H653" s="171"/>
      <c r="I653" s="263"/>
      <c r="J653" s="171"/>
      <c r="K653" s="171"/>
      <c r="L653" s="301"/>
      <c r="M653" s="301"/>
    </row>
    <row r="654" spans="1:14" ht="21.75" customHeight="1" thickBot="1" x14ac:dyDescent="0.25">
      <c r="A654" s="348" t="s">
        <v>193</v>
      </c>
      <c r="B654" s="349"/>
      <c r="C654" s="349"/>
      <c r="D654" s="349"/>
      <c r="E654" s="350"/>
      <c r="F654" s="171"/>
      <c r="G654" s="171"/>
      <c r="H654" s="171"/>
      <c r="I654" s="263"/>
      <c r="J654" s="171"/>
      <c r="K654" s="171"/>
      <c r="L654" s="301"/>
      <c r="M654" s="301"/>
    </row>
    <row r="655" spans="1:14" ht="12" customHeight="1" x14ac:dyDescent="0.2">
      <c r="A655" s="346"/>
      <c r="B655" s="28">
        <v>2020</v>
      </c>
      <c r="C655" s="28">
        <v>2021</v>
      </c>
      <c r="D655" s="28">
        <v>2022</v>
      </c>
      <c r="E655" s="28">
        <v>2023</v>
      </c>
      <c r="F655" s="171"/>
      <c r="G655" s="171"/>
      <c r="H655" s="171"/>
      <c r="I655" s="263"/>
      <c r="J655" s="171"/>
      <c r="K655" s="171"/>
      <c r="L655" s="301"/>
      <c r="M655" s="301"/>
    </row>
    <row r="656" spans="1:14" ht="12.75" thickBot="1" x14ac:dyDescent="0.25">
      <c r="A656" s="347"/>
      <c r="B656" s="9" t="s">
        <v>5</v>
      </c>
      <c r="C656" s="9" t="s">
        <v>6</v>
      </c>
      <c r="D656" s="9" t="s">
        <v>6</v>
      </c>
      <c r="E656" s="9" t="s">
        <v>6</v>
      </c>
      <c r="F656" s="171"/>
      <c r="G656" s="171"/>
      <c r="H656" s="171"/>
      <c r="I656" s="263"/>
      <c r="J656" s="171"/>
      <c r="K656" s="171"/>
      <c r="L656" s="301"/>
      <c r="M656" s="301"/>
    </row>
    <row r="657" spans="1:21" ht="12.75" customHeight="1" thickBot="1" x14ac:dyDescent="0.25">
      <c r="A657" s="1" t="s">
        <v>38</v>
      </c>
      <c r="B657" s="12">
        <f>B658+B659+B660+B661</f>
        <v>0</v>
      </c>
      <c r="C657" s="12">
        <f t="shared" ref="C657:E657" si="147">C658+C659+C660+C661</f>
        <v>0</v>
      </c>
      <c r="D657" s="12">
        <f t="shared" si="147"/>
        <v>0</v>
      </c>
      <c r="E657" s="12">
        <f t="shared" si="147"/>
        <v>0</v>
      </c>
      <c r="F657" s="171"/>
      <c r="G657" s="171"/>
      <c r="H657" s="171"/>
      <c r="I657" s="263"/>
      <c r="J657" s="171"/>
      <c r="K657" s="171"/>
      <c r="L657" s="301"/>
      <c r="M657" s="301"/>
    </row>
    <row r="658" spans="1:21" ht="12.75" customHeight="1" thickBot="1" x14ac:dyDescent="0.25">
      <c r="A658" s="2" t="s">
        <v>50</v>
      </c>
      <c r="B658" s="12"/>
      <c r="C658" s="12"/>
      <c r="D658" s="12"/>
      <c r="E658" s="12"/>
      <c r="F658" s="171"/>
      <c r="G658" s="171"/>
      <c r="H658" s="171"/>
      <c r="I658" s="263"/>
      <c r="J658" s="171"/>
      <c r="K658" s="171"/>
      <c r="L658" s="301"/>
      <c r="M658" s="301"/>
    </row>
    <row r="659" spans="1:21" ht="12.75" customHeight="1" thickBot="1" x14ac:dyDescent="0.25">
      <c r="A659" s="2" t="s">
        <v>84</v>
      </c>
      <c r="B659" s="12"/>
      <c r="C659" s="12"/>
      <c r="D659" s="12"/>
      <c r="E659" s="12"/>
      <c r="F659" s="171"/>
      <c r="G659" s="171"/>
      <c r="H659" s="171"/>
      <c r="I659" s="263"/>
      <c r="J659" s="171"/>
      <c r="K659" s="171"/>
      <c r="L659" s="301"/>
      <c r="M659" s="301"/>
    </row>
    <row r="660" spans="1:21" ht="12.75" customHeight="1" thickBot="1" x14ac:dyDescent="0.25">
      <c r="A660" s="2" t="s">
        <v>85</v>
      </c>
      <c r="B660" s="12"/>
      <c r="C660" s="12"/>
      <c r="D660" s="12"/>
      <c r="E660" s="12"/>
      <c r="F660" s="171"/>
      <c r="G660" s="171"/>
      <c r="H660" s="171"/>
      <c r="I660" s="263"/>
      <c r="J660" s="171"/>
      <c r="K660" s="171"/>
      <c r="L660" s="301"/>
      <c r="M660" s="301"/>
    </row>
    <row r="661" spans="1:21" ht="12.75" customHeight="1" thickBot="1" x14ac:dyDescent="0.25">
      <c r="A661" s="2" t="s">
        <v>86</v>
      </c>
      <c r="B661" s="12"/>
      <c r="C661" s="12"/>
      <c r="D661" s="12"/>
      <c r="E661" s="12"/>
      <c r="F661" s="171"/>
      <c r="G661" s="171"/>
      <c r="H661" s="171"/>
      <c r="I661" s="263"/>
      <c r="J661" s="171"/>
      <c r="K661" s="171"/>
      <c r="L661" s="301"/>
      <c r="M661" s="301"/>
    </row>
    <row r="662" spans="1:21" ht="12.75" customHeight="1" thickBot="1" x14ac:dyDescent="0.25">
      <c r="A662" s="1" t="s">
        <v>39</v>
      </c>
      <c r="B662" s="13">
        <f>B663+B664+B665+B666</f>
        <v>2151760</v>
      </c>
      <c r="C662" s="13">
        <f t="shared" ref="C662:E662" si="148">C663+C664+C665+C666</f>
        <v>1000000</v>
      </c>
      <c r="D662" s="13">
        <f t="shared" si="148"/>
        <v>0</v>
      </c>
      <c r="E662" s="13">
        <f t="shared" si="148"/>
        <v>0</v>
      </c>
      <c r="F662" s="171"/>
      <c r="G662" s="171"/>
      <c r="H662" s="171"/>
      <c r="I662" s="263"/>
      <c r="J662" s="171"/>
      <c r="K662" s="171"/>
      <c r="L662" s="301"/>
      <c r="M662" s="301"/>
    </row>
    <row r="663" spans="1:21" ht="12.75" customHeight="1" thickBot="1" x14ac:dyDescent="0.25">
      <c r="A663" s="2" t="s">
        <v>50</v>
      </c>
      <c r="B663" s="13"/>
      <c r="C663" s="13"/>
      <c r="D663" s="13"/>
      <c r="E663" s="13"/>
      <c r="F663" s="171"/>
      <c r="G663" s="171"/>
      <c r="H663" s="171"/>
      <c r="I663" s="263"/>
      <c r="J663" s="171"/>
      <c r="K663" s="171"/>
      <c r="L663" s="301"/>
      <c r="M663" s="301"/>
    </row>
    <row r="664" spans="1:21" ht="12.75" customHeight="1" thickBot="1" x14ac:dyDescent="0.25">
      <c r="A664" s="2" t="s">
        <v>84</v>
      </c>
      <c r="B664" s="52">
        <v>2151760</v>
      </c>
      <c r="C664" s="12"/>
      <c r="D664" s="12"/>
      <c r="E664" s="12"/>
      <c r="F664" s="171"/>
      <c r="G664" s="171"/>
      <c r="H664" s="171"/>
      <c r="I664" s="263"/>
      <c r="J664" s="171"/>
      <c r="K664" s="171"/>
      <c r="L664" s="301"/>
      <c r="M664" s="301"/>
    </row>
    <row r="665" spans="1:21" ht="12.75" customHeight="1" thickBot="1" x14ac:dyDescent="0.25">
      <c r="A665" s="2" t="s">
        <v>85</v>
      </c>
      <c r="B665" s="13"/>
      <c r="C665" s="12"/>
      <c r="D665" s="12"/>
      <c r="E665" s="12"/>
      <c r="F665" s="171"/>
      <c r="G665" s="171"/>
      <c r="H665" s="171"/>
      <c r="I665" s="263"/>
      <c r="J665" s="171"/>
      <c r="K665" s="171"/>
      <c r="L665" s="301"/>
      <c r="M665" s="301"/>
    </row>
    <row r="666" spans="1:21" ht="12.75" customHeight="1" thickBot="1" x14ac:dyDescent="0.25">
      <c r="A666" s="33" t="s">
        <v>86</v>
      </c>
      <c r="B666" s="13"/>
      <c r="C666" s="52">
        <v>1000000</v>
      </c>
      <c r="D666" s="12"/>
      <c r="E666" s="12"/>
      <c r="F666" s="171"/>
      <c r="G666" s="171"/>
      <c r="H666" s="171"/>
      <c r="I666" s="263"/>
      <c r="J666" s="171"/>
      <c r="K666" s="171"/>
      <c r="L666" s="301"/>
      <c r="M666" s="301"/>
    </row>
    <row r="667" spans="1:21" ht="12.75" customHeight="1" thickBot="1" x14ac:dyDescent="0.25">
      <c r="A667" s="39" t="s">
        <v>55</v>
      </c>
      <c r="B667" s="13">
        <f>B657+B662</f>
        <v>2151760</v>
      </c>
      <c r="C667" s="13">
        <f t="shared" ref="C667:E667" si="149">C657+C662</f>
        <v>1000000</v>
      </c>
      <c r="D667" s="13">
        <f t="shared" si="149"/>
        <v>0</v>
      </c>
      <c r="E667" s="13">
        <f t="shared" si="149"/>
        <v>0</v>
      </c>
      <c r="F667" s="171"/>
      <c r="G667" s="171"/>
      <c r="H667" s="171"/>
      <c r="I667" s="263"/>
      <c r="J667" s="171"/>
      <c r="K667" s="171"/>
      <c r="L667" s="301"/>
      <c r="M667" s="301"/>
    </row>
    <row r="668" spans="1:21" ht="36.75" thickBot="1" x14ac:dyDescent="0.25">
      <c r="A668" s="21" t="s">
        <v>230</v>
      </c>
      <c r="B668" s="47" t="s">
        <v>210</v>
      </c>
      <c r="C668" s="48" t="s">
        <v>82</v>
      </c>
      <c r="D668" s="413" t="s">
        <v>230</v>
      </c>
      <c r="E668" s="414"/>
      <c r="F668" s="171"/>
      <c r="G668" s="171"/>
      <c r="H668" s="171"/>
      <c r="I668" s="263"/>
      <c r="J668" s="171"/>
      <c r="K668" s="171"/>
      <c r="L668" s="301"/>
      <c r="M668" s="301"/>
      <c r="P668" s="17"/>
      <c r="Q668" s="303"/>
      <c r="R668" s="95"/>
      <c r="S668" s="95"/>
      <c r="T668" s="95"/>
      <c r="U668" s="49"/>
    </row>
    <row r="669" spans="1:21" ht="12.75" thickBot="1" x14ac:dyDescent="0.25">
      <c r="A669" s="8" t="s">
        <v>9</v>
      </c>
      <c r="B669" s="420" t="s">
        <v>224</v>
      </c>
      <c r="C669" s="421"/>
      <c r="D669" s="421"/>
      <c r="E669" s="422"/>
      <c r="F669" s="171"/>
      <c r="G669" s="171"/>
      <c r="H669" s="171"/>
      <c r="I669" s="263"/>
      <c r="J669" s="171"/>
      <c r="K669" s="171"/>
      <c r="L669" s="301"/>
      <c r="M669" s="301"/>
      <c r="P669" s="20"/>
      <c r="Q669" s="475"/>
      <c r="R669" s="475"/>
      <c r="S669" s="475"/>
      <c r="T669" s="475"/>
      <c r="U669" s="49"/>
    </row>
    <row r="670" spans="1:21" ht="12.75" thickBot="1" x14ac:dyDescent="0.25">
      <c r="A670" s="8" t="s">
        <v>14</v>
      </c>
      <c r="B670" s="387" t="s">
        <v>78</v>
      </c>
      <c r="C670" s="388"/>
      <c r="D670" s="388"/>
      <c r="E670" s="388"/>
      <c r="F670" s="171"/>
      <c r="G670" s="171"/>
      <c r="H670" s="171"/>
      <c r="I670" s="263"/>
      <c r="J670" s="171"/>
      <c r="K670" s="171"/>
      <c r="L670" s="301"/>
      <c r="M670" s="301"/>
      <c r="P670" s="20"/>
      <c r="Q670" s="476"/>
      <c r="R670" s="476"/>
      <c r="S670" s="476"/>
      <c r="T670" s="476"/>
      <c r="U670" s="49"/>
    </row>
    <row r="671" spans="1:21" x14ac:dyDescent="0.2">
      <c r="A671" s="346"/>
      <c r="B671" s="5">
        <v>2020</v>
      </c>
      <c r="C671" s="5">
        <v>2021</v>
      </c>
      <c r="D671" s="5">
        <v>2022</v>
      </c>
      <c r="E671" s="5">
        <v>2023</v>
      </c>
      <c r="F671" s="171"/>
      <c r="G671" s="171"/>
      <c r="H671" s="171"/>
      <c r="I671" s="263"/>
      <c r="J671" s="171"/>
      <c r="K671" s="171"/>
      <c r="L671" s="301"/>
      <c r="M671" s="301"/>
      <c r="P671" s="299"/>
      <c r="Q671" s="111"/>
      <c r="R671" s="111"/>
      <c r="S671" s="111"/>
      <c r="T671" s="111"/>
      <c r="U671" s="49"/>
    </row>
    <row r="672" spans="1:21" ht="12.75" thickBot="1" x14ac:dyDescent="0.25">
      <c r="A672" s="347"/>
      <c r="B672" s="51" t="s">
        <v>5</v>
      </c>
      <c r="C672" s="51" t="s">
        <v>6</v>
      </c>
      <c r="D672" s="51" t="s">
        <v>6</v>
      </c>
      <c r="E672" s="51" t="s">
        <v>6</v>
      </c>
      <c r="F672" s="171"/>
      <c r="G672" s="171"/>
      <c r="H672" s="171"/>
      <c r="I672" s="263"/>
      <c r="J672" s="171"/>
      <c r="K672" s="171"/>
      <c r="L672" s="301"/>
      <c r="M672" s="301"/>
      <c r="P672" s="299"/>
      <c r="Q672" s="111"/>
      <c r="R672" s="111"/>
      <c r="S672" s="111"/>
      <c r="T672" s="111"/>
      <c r="U672" s="49"/>
    </row>
    <row r="673" spans="1:21" ht="12.75" thickBot="1" x14ac:dyDescent="0.25">
      <c r="A673" s="8" t="s">
        <v>8</v>
      </c>
      <c r="B673" s="52">
        <v>1</v>
      </c>
      <c r="C673" s="52"/>
      <c r="D673" s="52"/>
      <c r="E673" s="52"/>
      <c r="F673" s="171"/>
      <c r="G673" s="171"/>
      <c r="H673" s="171"/>
      <c r="I673" s="263"/>
      <c r="J673" s="171"/>
      <c r="K673" s="171"/>
      <c r="L673" s="301"/>
      <c r="M673" s="301"/>
      <c r="P673" s="20"/>
      <c r="Q673" s="112"/>
      <c r="R673" s="300"/>
      <c r="S673" s="300"/>
      <c r="T673" s="300"/>
      <c r="U673" s="49"/>
    </row>
    <row r="674" spans="1:21" ht="12.75" thickBot="1" x14ac:dyDescent="0.25">
      <c r="A674" s="8" t="s">
        <v>320</v>
      </c>
      <c r="B674" s="52">
        <f t="shared" ref="B674:C674" si="150">B692</f>
        <v>1000000</v>
      </c>
      <c r="C674" s="52">
        <f t="shared" si="150"/>
        <v>0</v>
      </c>
      <c r="D674" s="52">
        <f>D692</f>
        <v>0</v>
      </c>
      <c r="E674" s="52">
        <f>E692</f>
        <v>0</v>
      </c>
      <c r="F674" s="171"/>
      <c r="G674" s="171"/>
      <c r="H674" s="171"/>
      <c r="I674" s="263"/>
      <c r="J674" s="171"/>
      <c r="K674" s="171"/>
      <c r="L674" s="301"/>
      <c r="M674" s="301"/>
      <c r="N674" s="49"/>
      <c r="O674" s="49"/>
      <c r="P674" s="20"/>
      <c r="Q674" s="112"/>
      <c r="R674" s="112"/>
      <c r="S674" s="112"/>
      <c r="T674" s="112"/>
      <c r="U674" s="49"/>
    </row>
    <row r="675" spans="1:21" ht="12.75" thickBot="1" x14ac:dyDescent="0.25">
      <c r="A675" s="8" t="s">
        <v>318</v>
      </c>
      <c r="B675" s="10">
        <f>B674/B673</f>
        <v>1000000</v>
      </c>
      <c r="C675" s="10" t="e">
        <f t="shared" ref="C675:E675" si="151">C674/C673</f>
        <v>#DIV/0!</v>
      </c>
      <c r="D675" s="10" t="e">
        <f t="shared" si="151"/>
        <v>#DIV/0!</v>
      </c>
      <c r="E675" s="10" t="e">
        <f t="shared" si="151"/>
        <v>#DIV/0!</v>
      </c>
      <c r="F675" s="171"/>
      <c r="G675" s="171"/>
      <c r="H675" s="171"/>
      <c r="I675" s="263"/>
      <c r="J675" s="171"/>
      <c r="K675" s="171"/>
      <c r="L675" s="301"/>
      <c r="M675" s="301"/>
      <c r="N675" s="49"/>
      <c r="O675" s="49"/>
      <c r="P675" s="49"/>
      <c r="Q675" s="49"/>
      <c r="R675" s="49"/>
      <c r="S675" s="49"/>
      <c r="T675" s="49"/>
      <c r="U675" s="49"/>
    </row>
    <row r="676" spans="1:21" ht="12.75" thickBot="1" x14ac:dyDescent="0.25">
      <c r="A676" s="8" t="s">
        <v>16</v>
      </c>
      <c r="B676" s="298" t="s">
        <v>22</v>
      </c>
      <c r="C676" s="11">
        <f>C673/B673-1</f>
        <v>-1</v>
      </c>
      <c r="D676" s="11" t="e">
        <f t="shared" ref="D676:E678" si="152">D673/C673-1</f>
        <v>#DIV/0!</v>
      </c>
      <c r="E676" s="11" t="e">
        <f t="shared" si="152"/>
        <v>#DIV/0!</v>
      </c>
      <c r="F676" s="171"/>
      <c r="G676" s="171"/>
      <c r="H676" s="171"/>
      <c r="I676" s="263"/>
      <c r="J676" s="171"/>
      <c r="K676" s="171"/>
      <c r="L676" s="301"/>
      <c r="M676" s="301"/>
      <c r="N676" s="49"/>
      <c r="O676" s="49"/>
      <c r="P676" s="49"/>
      <c r="Q676" s="49"/>
      <c r="R676" s="49"/>
      <c r="S676" s="49"/>
      <c r="T676" s="49"/>
      <c r="U676" s="49"/>
    </row>
    <row r="677" spans="1:21" ht="12.75" thickBot="1" x14ac:dyDescent="0.25">
      <c r="A677" s="8" t="s">
        <v>17</v>
      </c>
      <c r="B677" s="298" t="s">
        <v>22</v>
      </c>
      <c r="C677" s="11">
        <f>C674/B674-1</f>
        <v>-1</v>
      </c>
      <c r="D677" s="11" t="e">
        <f t="shared" si="152"/>
        <v>#DIV/0!</v>
      </c>
      <c r="E677" s="11" t="e">
        <f t="shared" si="152"/>
        <v>#DIV/0!</v>
      </c>
      <c r="F677" s="171"/>
      <c r="G677" s="171"/>
      <c r="H677" s="171"/>
      <c r="I677" s="263"/>
      <c r="J677" s="171"/>
      <c r="K677" s="171"/>
      <c r="L677" s="301"/>
      <c r="M677" s="301"/>
      <c r="N677" s="172"/>
      <c r="O677" s="49"/>
      <c r="P677" s="49"/>
      <c r="Q677" s="49"/>
      <c r="R677" s="49"/>
      <c r="S677" s="49"/>
      <c r="T677" s="49"/>
      <c r="U677" s="49"/>
    </row>
    <row r="678" spans="1:21" ht="12.75" thickBot="1" x14ac:dyDescent="0.25">
      <c r="A678" s="8" t="s">
        <v>18</v>
      </c>
      <c r="B678" s="298" t="s">
        <v>22</v>
      </c>
      <c r="C678" s="11" t="e">
        <f>C675/B675-1</f>
        <v>#DIV/0!</v>
      </c>
      <c r="D678" s="11" t="e">
        <f t="shared" si="152"/>
        <v>#DIV/0!</v>
      </c>
      <c r="E678" s="11" t="e">
        <f t="shared" si="152"/>
        <v>#DIV/0!</v>
      </c>
      <c r="F678" s="171"/>
      <c r="G678" s="171"/>
      <c r="H678" s="171"/>
      <c r="I678" s="263"/>
      <c r="J678" s="171"/>
      <c r="K678" s="171"/>
      <c r="L678" s="301"/>
      <c r="M678" s="301"/>
      <c r="N678" s="172"/>
      <c r="O678" s="49"/>
      <c r="P678" s="49"/>
      <c r="Q678" s="49"/>
      <c r="R678" s="49"/>
      <c r="S678" s="49"/>
      <c r="T678" s="49"/>
      <c r="U678" s="49"/>
    </row>
    <row r="679" spans="1:21" ht="12.75" thickBot="1" x14ac:dyDescent="0.25">
      <c r="A679" s="348" t="s">
        <v>193</v>
      </c>
      <c r="B679" s="349"/>
      <c r="C679" s="349"/>
      <c r="D679" s="349"/>
      <c r="E679" s="350"/>
      <c r="F679" s="171"/>
      <c r="G679" s="171"/>
      <c r="H679" s="171"/>
      <c r="I679" s="263"/>
      <c r="J679" s="171"/>
      <c r="K679" s="171"/>
      <c r="L679" s="301"/>
      <c r="M679" s="301"/>
      <c r="N679" s="172"/>
      <c r="O679" s="49"/>
    </row>
    <row r="680" spans="1:21" x14ac:dyDescent="0.2">
      <c r="A680" s="346"/>
      <c r="B680" s="5">
        <v>2020</v>
      </c>
      <c r="C680" s="5">
        <v>2021</v>
      </c>
      <c r="D680" s="5">
        <v>2022</v>
      </c>
      <c r="E680" s="5">
        <v>2023</v>
      </c>
      <c r="F680" s="171"/>
      <c r="G680" s="171"/>
      <c r="H680" s="171"/>
      <c r="I680" s="263"/>
      <c r="J680" s="171"/>
      <c r="K680" s="171"/>
      <c r="L680" s="301"/>
      <c r="M680" s="301"/>
      <c r="N680" s="172"/>
      <c r="O680" s="49"/>
    </row>
    <row r="681" spans="1:21" ht="12.75" thickBot="1" x14ac:dyDescent="0.25">
      <c r="A681" s="347"/>
      <c r="B681" s="9" t="s">
        <v>5</v>
      </c>
      <c r="C681" s="9" t="s">
        <v>6</v>
      </c>
      <c r="D681" s="9" t="s">
        <v>6</v>
      </c>
      <c r="E681" s="9" t="s">
        <v>6</v>
      </c>
      <c r="F681" s="171"/>
      <c r="G681" s="171"/>
      <c r="H681" s="171"/>
      <c r="I681" s="263"/>
      <c r="J681" s="171"/>
      <c r="K681" s="171"/>
      <c r="L681" s="301"/>
      <c r="M681" s="301"/>
      <c r="N681" s="302"/>
      <c r="O681" s="94"/>
    </row>
    <row r="682" spans="1:21" ht="12.75" thickBot="1" x14ac:dyDescent="0.25">
      <c r="A682" s="1" t="s">
        <v>38</v>
      </c>
      <c r="B682" s="12">
        <f>B683+B684+B685+B686</f>
        <v>0</v>
      </c>
      <c r="C682" s="12">
        <f t="shared" ref="C682:E682" si="153">C683+C684+C685+C686</f>
        <v>0</v>
      </c>
      <c r="D682" s="12">
        <f t="shared" si="153"/>
        <v>0</v>
      </c>
      <c r="E682" s="12">
        <f t="shared" si="153"/>
        <v>0</v>
      </c>
      <c r="F682" s="171"/>
      <c r="G682" s="171"/>
      <c r="H682" s="171"/>
      <c r="I682" s="263"/>
      <c r="J682" s="171"/>
      <c r="K682" s="171"/>
      <c r="L682" s="301"/>
      <c r="M682" s="301"/>
      <c r="N682" s="302"/>
      <c r="O682" s="94"/>
    </row>
    <row r="683" spans="1:21" ht="12.75" thickBot="1" x14ac:dyDescent="0.25">
      <c r="A683" s="2" t="s">
        <v>50</v>
      </c>
      <c r="B683" s="12"/>
      <c r="C683" s="12"/>
      <c r="D683" s="12"/>
      <c r="E683" s="12"/>
      <c r="F683" s="171"/>
      <c r="G683" s="171"/>
      <c r="H683" s="171"/>
      <c r="I683" s="263"/>
      <c r="J683" s="171"/>
      <c r="K683" s="171"/>
      <c r="L683" s="301"/>
      <c r="M683" s="301"/>
      <c r="N683" s="302"/>
      <c r="O683" s="94"/>
    </row>
    <row r="684" spans="1:21" ht="12.75" thickBot="1" x14ac:dyDescent="0.25">
      <c r="A684" s="2" t="s">
        <v>84</v>
      </c>
      <c r="B684" s="12"/>
      <c r="C684" s="12"/>
      <c r="D684" s="12"/>
      <c r="E684" s="12"/>
      <c r="F684" s="171"/>
      <c r="G684" s="171"/>
      <c r="H684" s="171"/>
      <c r="I684" s="263"/>
      <c r="J684" s="171"/>
      <c r="K684" s="171"/>
      <c r="L684" s="301"/>
      <c r="M684" s="301"/>
      <c r="N684" s="94"/>
      <c r="O684" s="94"/>
    </row>
    <row r="685" spans="1:21" ht="12.75" thickBot="1" x14ac:dyDescent="0.25">
      <c r="A685" s="2" t="s">
        <v>85</v>
      </c>
      <c r="B685" s="12"/>
      <c r="C685" s="12"/>
      <c r="D685" s="12"/>
      <c r="E685" s="12"/>
      <c r="F685" s="171"/>
      <c r="G685" s="171"/>
      <c r="H685" s="171"/>
      <c r="I685" s="263"/>
      <c r="J685" s="171"/>
      <c r="K685" s="171"/>
      <c r="L685" s="301"/>
      <c r="M685" s="301"/>
    </row>
    <row r="686" spans="1:21" ht="12.75" thickBot="1" x14ac:dyDescent="0.25">
      <c r="A686" s="2" t="s">
        <v>86</v>
      </c>
      <c r="B686" s="12"/>
      <c r="C686" s="12"/>
      <c r="D686" s="12"/>
      <c r="E686" s="12"/>
      <c r="F686" s="171"/>
      <c r="G686" s="171"/>
      <c r="H686" s="171"/>
      <c r="I686" s="263"/>
      <c r="J686" s="171"/>
      <c r="K686" s="171"/>
      <c r="L686" s="301"/>
      <c r="M686" s="301"/>
    </row>
    <row r="687" spans="1:21" ht="12.75" thickBot="1" x14ac:dyDescent="0.25">
      <c r="A687" s="1" t="s">
        <v>39</v>
      </c>
      <c r="B687" s="13">
        <f>B688+B689+B690+B691</f>
        <v>1000000</v>
      </c>
      <c r="C687" s="13">
        <f t="shared" ref="C687:E687" si="154">C688+C689+C690+C691</f>
        <v>0</v>
      </c>
      <c r="D687" s="13">
        <f t="shared" si="154"/>
        <v>0</v>
      </c>
      <c r="E687" s="13">
        <f t="shared" si="154"/>
        <v>0</v>
      </c>
      <c r="F687" s="171"/>
      <c r="G687" s="171"/>
      <c r="H687" s="171"/>
      <c r="I687" s="263"/>
      <c r="J687" s="171"/>
      <c r="K687" s="171"/>
      <c r="L687" s="301"/>
      <c r="M687" s="301"/>
    </row>
    <row r="688" spans="1:21" ht="12.75" thickBot="1" x14ac:dyDescent="0.25">
      <c r="A688" s="2" t="s">
        <v>50</v>
      </c>
      <c r="B688" s="13"/>
      <c r="C688" s="13"/>
      <c r="D688" s="13"/>
      <c r="E688" s="13"/>
      <c r="F688" s="171"/>
      <c r="G688" s="171"/>
      <c r="H688" s="171"/>
      <c r="I688" s="263"/>
      <c r="J688" s="171"/>
      <c r="K688" s="171"/>
      <c r="L688" s="301"/>
      <c r="M688" s="301"/>
    </row>
    <row r="689" spans="1:21" ht="12.75" thickBot="1" x14ac:dyDescent="0.25">
      <c r="A689" s="2" t="s">
        <v>84</v>
      </c>
      <c r="B689" s="13">
        <v>1000000</v>
      </c>
      <c r="C689" s="12"/>
      <c r="D689" s="12"/>
      <c r="E689" s="12"/>
      <c r="F689" s="171"/>
      <c r="G689" s="171"/>
      <c r="H689" s="171"/>
      <c r="I689" s="263"/>
      <c r="J689" s="171"/>
      <c r="K689" s="171"/>
      <c r="L689" s="301"/>
      <c r="M689" s="301"/>
    </row>
    <row r="690" spans="1:21" ht="12.75" thickBot="1" x14ac:dyDescent="0.25">
      <c r="A690" s="2" t="s">
        <v>85</v>
      </c>
      <c r="B690" s="13"/>
      <c r="C690" s="12"/>
      <c r="D690" s="12"/>
      <c r="E690" s="12"/>
      <c r="F690" s="171"/>
      <c r="G690" s="171"/>
      <c r="H690" s="171"/>
      <c r="I690" s="263"/>
      <c r="J690" s="171"/>
      <c r="K690" s="171"/>
      <c r="L690" s="301"/>
      <c r="M690" s="301"/>
    </row>
    <row r="691" spans="1:21" ht="12.75" thickBot="1" x14ac:dyDescent="0.25">
      <c r="A691" s="2" t="s">
        <v>86</v>
      </c>
      <c r="B691" s="13"/>
      <c r="C691" s="12"/>
      <c r="D691" s="12"/>
      <c r="E691" s="12"/>
      <c r="F691" s="171"/>
      <c r="G691" s="171"/>
      <c r="H691" s="171"/>
      <c r="I691" s="263"/>
      <c r="J691" s="171"/>
      <c r="K691" s="171"/>
      <c r="L691" s="301"/>
      <c r="M691" s="301"/>
    </row>
    <row r="692" spans="1:21" ht="25.5" customHeight="1" thickBot="1" x14ac:dyDescent="0.25">
      <c r="A692" s="50" t="s">
        <v>55</v>
      </c>
      <c r="B692" s="13">
        <f>B682+B687</f>
        <v>1000000</v>
      </c>
      <c r="C692" s="13">
        <f t="shared" ref="C692:E692" si="155">C682+C687</f>
        <v>0</v>
      </c>
      <c r="D692" s="13">
        <f t="shared" si="155"/>
        <v>0</v>
      </c>
      <c r="E692" s="13">
        <f t="shared" si="155"/>
        <v>0</v>
      </c>
      <c r="F692" s="171"/>
      <c r="G692" s="171"/>
      <c r="H692" s="171"/>
      <c r="I692" s="263"/>
      <c r="J692" s="171"/>
      <c r="K692" s="171"/>
      <c r="L692" s="301"/>
      <c r="M692" s="301"/>
    </row>
    <row r="693" spans="1:21" ht="36.75" thickBot="1" x14ac:dyDescent="0.25">
      <c r="A693" s="21" t="s">
        <v>234</v>
      </c>
      <c r="B693" s="47" t="s">
        <v>214</v>
      </c>
      <c r="C693" s="48" t="s">
        <v>82</v>
      </c>
      <c r="D693" s="413" t="s">
        <v>234</v>
      </c>
      <c r="E693" s="414"/>
      <c r="F693" s="171"/>
      <c r="G693" s="171"/>
      <c r="H693" s="171"/>
      <c r="I693" s="263"/>
      <c r="J693" s="171"/>
      <c r="K693" s="171"/>
      <c r="L693" s="301"/>
      <c r="M693" s="301"/>
      <c r="P693" s="17"/>
      <c r="Q693" s="475"/>
      <c r="R693" s="475"/>
      <c r="S693" s="475"/>
      <c r="T693" s="475"/>
      <c r="U693" s="49"/>
    </row>
    <row r="694" spans="1:21" ht="24" customHeight="1" thickBot="1" x14ac:dyDescent="0.25">
      <c r="A694" s="8" t="s">
        <v>9</v>
      </c>
      <c r="B694" s="420" t="s">
        <v>225</v>
      </c>
      <c r="C694" s="421"/>
      <c r="D694" s="421"/>
      <c r="E694" s="422"/>
      <c r="F694" s="171"/>
      <c r="G694" s="171"/>
      <c r="H694" s="171"/>
      <c r="I694" s="263"/>
      <c r="J694" s="171"/>
      <c r="K694" s="171"/>
      <c r="L694" s="301"/>
      <c r="M694" s="301"/>
      <c r="P694" s="20"/>
      <c r="Q694" s="475"/>
      <c r="R694" s="475"/>
      <c r="S694" s="475"/>
      <c r="T694" s="475"/>
      <c r="U694" s="49"/>
    </row>
    <row r="695" spans="1:21" ht="12.75" thickBot="1" x14ac:dyDescent="0.25">
      <c r="A695" s="8" t="s">
        <v>14</v>
      </c>
      <c r="B695" s="387" t="s">
        <v>78</v>
      </c>
      <c r="C695" s="388"/>
      <c r="D695" s="388"/>
      <c r="E695" s="389"/>
      <c r="F695" s="171"/>
      <c r="G695" s="171"/>
      <c r="H695" s="171"/>
      <c r="I695" s="263"/>
      <c r="J695" s="171"/>
      <c r="K695" s="171"/>
      <c r="L695" s="301"/>
      <c r="M695" s="301"/>
      <c r="P695" s="20"/>
      <c r="Q695" s="476"/>
      <c r="R695" s="476"/>
      <c r="S695" s="476"/>
      <c r="T695" s="476"/>
      <c r="U695" s="49"/>
    </row>
    <row r="696" spans="1:21" x14ac:dyDescent="0.2">
      <c r="A696" s="346"/>
      <c r="B696" s="5">
        <v>2020</v>
      </c>
      <c r="C696" s="5">
        <v>2021</v>
      </c>
      <c r="D696" s="5">
        <v>2022</v>
      </c>
      <c r="E696" s="5">
        <v>2023</v>
      </c>
      <c r="F696" s="171"/>
      <c r="G696" s="171"/>
      <c r="H696" s="171"/>
      <c r="I696" s="263"/>
      <c r="J696" s="171"/>
      <c r="K696" s="171"/>
      <c r="L696" s="301"/>
      <c r="M696" s="301"/>
      <c r="P696" s="299"/>
      <c r="Q696" s="111"/>
      <c r="R696" s="111"/>
      <c r="S696" s="111"/>
      <c r="T696" s="111"/>
      <c r="U696" s="49"/>
    </row>
    <row r="697" spans="1:21" ht="12.75" thickBot="1" x14ac:dyDescent="0.25">
      <c r="A697" s="347"/>
      <c r="B697" s="51" t="s">
        <v>5</v>
      </c>
      <c r="C697" s="51" t="s">
        <v>6</v>
      </c>
      <c r="D697" s="51" t="s">
        <v>6</v>
      </c>
      <c r="E697" s="51" t="s">
        <v>6</v>
      </c>
      <c r="F697" s="171"/>
      <c r="G697" s="171"/>
      <c r="H697" s="171"/>
      <c r="I697" s="263"/>
      <c r="J697" s="171"/>
      <c r="K697" s="171"/>
      <c r="L697" s="301"/>
      <c r="M697" s="301"/>
      <c r="P697" s="299"/>
      <c r="Q697" s="111"/>
      <c r="R697" s="111"/>
      <c r="S697" s="111"/>
      <c r="T697" s="111"/>
      <c r="U697" s="49"/>
    </row>
    <row r="698" spans="1:21" ht="12.75" thickBot="1" x14ac:dyDescent="0.25">
      <c r="A698" s="8" t="s">
        <v>8</v>
      </c>
      <c r="B698" s="52">
        <v>1</v>
      </c>
      <c r="C698" s="52"/>
      <c r="D698" s="52"/>
      <c r="E698" s="52"/>
      <c r="F698" s="171"/>
      <c r="G698" s="171"/>
      <c r="H698" s="171"/>
      <c r="I698" s="263"/>
      <c r="J698" s="171"/>
      <c r="K698" s="171"/>
      <c r="L698" s="301"/>
      <c r="M698" s="301"/>
      <c r="P698" s="20"/>
      <c r="Q698" s="112"/>
      <c r="R698" s="300"/>
      <c r="S698" s="300"/>
      <c r="T698" s="300"/>
      <c r="U698" s="49"/>
    </row>
    <row r="699" spans="1:21" ht="12.75" thickBot="1" x14ac:dyDescent="0.25">
      <c r="A699" s="8" t="s">
        <v>320</v>
      </c>
      <c r="B699" s="52">
        <f t="shared" ref="B699:C699" si="156">B717</f>
        <v>3262000</v>
      </c>
      <c r="C699" s="52">
        <f t="shared" si="156"/>
        <v>0</v>
      </c>
      <c r="D699" s="52">
        <f>D717</f>
        <v>0</v>
      </c>
      <c r="E699" s="52">
        <f>E717</f>
        <v>0</v>
      </c>
      <c r="F699" s="171"/>
      <c r="G699" s="171"/>
      <c r="H699" s="171"/>
      <c r="I699" s="263"/>
      <c r="J699" s="171"/>
      <c r="K699" s="171"/>
      <c r="L699" s="301"/>
      <c r="M699" s="301"/>
      <c r="N699" s="49"/>
      <c r="O699" s="49"/>
      <c r="P699" s="20"/>
      <c r="Q699" s="112"/>
      <c r="R699" s="112"/>
      <c r="S699" s="112"/>
      <c r="T699" s="112"/>
      <c r="U699" s="49"/>
    </row>
    <row r="700" spans="1:21" ht="12.75" thickBot="1" x14ac:dyDescent="0.25">
      <c r="A700" s="8" t="s">
        <v>319</v>
      </c>
      <c r="B700" s="10">
        <f>B699/B698</f>
        <v>3262000</v>
      </c>
      <c r="C700" s="10" t="e">
        <f t="shared" ref="C700:E700" si="157">C699/C698</f>
        <v>#DIV/0!</v>
      </c>
      <c r="D700" s="10" t="e">
        <f t="shared" si="157"/>
        <v>#DIV/0!</v>
      </c>
      <c r="E700" s="10" t="e">
        <f t="shared" si="157"/>
        <v>#DIV/0!</v>
      </c>
      <c r="F700" s="171"/>
      <c r="G700" s="171"/>
      <c r="H700" s="171"/>
      <c r="I700" s="263"/>
      <c r="J700" s="171"/>
      <c r="K700" s="171"/>
      <c r="L700" s="301"/>
      <c r="M700" s="301"/>
      <c r="N700" s="49"/>
      <c r="O700" s="49"/>
      <c r="P700" s="49"/>
      <c r="Q700" s="49"/>
      <c r="R700" s="49"/>
      <c r="S700" s="49"/>
      <c r="T700" s="49"/>
      <c r="U700" s="49"/>
    </row>
    <row r="701" spans="1:21" ht="12.75" thickBot="1" x14ac:dyDescent="0.25">
      <c r="A701" s="8" t="s">
        <v>16</v>
      </c>
      <c r="B701" s="298" t="s">
        <v>22</v>
      </c>
      <c r="C701" s="11">
        <f>C698/B698-1</f>
        <v>-1</v>
      </c>
      <c r="D701" s="11" t="e">
        <f t="shared" ref="D701:E703" si="158">D698/C698-1</f>
        <v>#DIV/0!</v>
      </c>
      <c r="E701" s="11" t="e">
        <f t="shared" si="158"/>
        <v>#DIV/0!</v>
      </c>
      <c r="F701" s="171"/>
      <c r="G701" s="171"/>
      <c r="H701" s="171"/>
      <c r="I701" s="263"/>
      <c r="J701" s="171"/>
      <c r="K701" s="171"/>
      <c r="L701" s="301"/>
      <c r="M701" s="301"/>
      <c r="N701" s="49"/>
      <c r="O701" s="49"/>
      <c r="P701" s="49"/>
      <c r="Q701" s="49"/>
      <c r="R701" s="49"/>
      <c r="S701" s="49"/>
      <c r="T701" s="49"/>
      <c r="U701" s="49"/>
    </row>
    <row r="702" spans="1:21" ht="12.75" thickBot="1" x14ac:dyDescent="0.25">
      <c r="A702" s="8" t="s">
        <v>17</v>
      </c>
      <c r="B702" s="298" t="s">
        <v>22</v>
      </c>
      <c r="C702" s="11">
        <f>C699/B699-1</f>
        <v>-1</v>
      </c>
      <c r="D702" s="11" t="e">
        <f t="shared" si="158"/>
        <v>#DIV/0!</v>
      </c>
      <c r="E702" s="11" t="e">
        <f t="shared" si="158"/>
        <v>#DIV/0!</v>
      </c>
      <c r="F702" s="171"/>
      <c r="G702" s="171"/>
      <c r="H702" s="171"/>
      <c r="I702" s="263"/>
      <c r="J702" s="171"/>
      <c r="K702" s="171"/>
      <c r="L702" s="301"/>
      <c r="M702" s="301"/>
      <c r="N702" s="172"/>
      <c r="O702" s="49"/>
      <c r="P702" s="49"/>
      <c r="Q702" s="49"/>
      <c r="R702" s="49"/>
      <c r="S702" s="49"/>
      <c r="T702" s="49"/>
      <c r="U702" s="49"/>
    </row>
    <row r="703" spans="1:21" ht="12.75" thickBot="1" x14ac:dyDescent="0.25">
      <c r="A703" s="8" t="s">
        <v>18</v>
      </c>
      <c r="B703" s="298" t="s">
        <v>22</v>
      </c>
      <c r="C703" s="11" t="e">
        <f>C700/B700-1</f>
        <v>#DIV/0!</v>
      </c>
      <c r="D703" s="11" t="e">
        <f t="shared" si="158"/>
        <v>#DIV/0!</v>
      </c>
      <c r="E703" s="11" t="e">
        <f t="shared" si="158"/>
        <v>#DIV/0!</v>
      </c>
      <c r="F703" s="171"/>
      <c r="G703" s="171"/>
      <c r="H703" s="171"/>
      <c r="I703" s="263"/>
      <c r="J703" s="171"/>
      <c r="K703" s="171"/>
      <c r="L703" s="301"/>
      <c r="M703" s="301"/>
      <c r="N703" s="172"/>
      <c r="O703" s="49"/>
      <c r="P703" s="49"/>
      <c r="Q703" s="49"/>
      <c r="R703" s="49"/>
      <c r="S703" s="49"/>
      <c r="T703" s="49"/>
      <c r="U703" s="49"/>
    </row>
    <row r="704" spans="1:21" ht="13.5" customHeight="1" thickBot="1" x14ac:dyDescent="0.25">
      <c r="A704" s="348" t="s">
        <v>193</v>
      </c>
      <c r="B704" s="349"/>
      <c r="C704" s="349"/>
      <c r="D704" s="349"/>
      <c r="E704" s="350"/>
      <c r="F704" s="171"/>
      <c r="G704" s="171"/>
      <c r="H704" s="171"/>
      <c r="I704" s="263"/>
      <c r="J704" s="171"/>
      <c r="K704" s="171"/>
      <c r="L704" s="301"/>
      <c r="M704" s="301"/>
      <c r="N704" s="172"/>
      <c r="O704" s="49"/>
    </row>
    <row r="705" spans="1:21" x14ac:dyDescent="0.2">
      <c r="A705" s="346"/>
      <c r="B705" s="5">
        <v>2020</v>
      </c>
      <c r="C705" s="5">
        <v>2021</v>
      </c>
      <c r="D705" s="5">
        <v>2022</v>
      </c>
      <c r="E705" s="5">
        <v>2023</v>
      </c>
      <c r="F705" s="171"/>
      <c r="G705" s="171"/>
      <c r="H705" s="171"/>
      <c r="I705" s="263"/>
      <c r="J705" s="171"/>
      <c r="K705" s="171"/>
      <c r="L705" s="301"/>
      <c r="M705" s="301"/>
      <c r="N705" s="172"/>
      <c r="O705" s="49"/>
    </row>
    <row r="706" spans="1:21" ht="12.75" thickBot="1" x14ac:dyDescent="0.25">
      <c r="A706" s="347"/>
      <c r="B706" s="9" t="s">
        <v>5</v>
      </c>
      <c r="C706" s="9" t="s">
        <v>6</v>
      </c>
      <c r="D706" s="9" t="s">
        <v>6</v>
      </c>
      <c r="E706" s="9" t="s">
        <v>6</v>
      </c>
      <c r="F706" s="171"/>
      <c r="G706" s="171"/>
      <c r="H706" s="171"/>
      <c r="I706" s="263"/>
      <c r="J706" s="171"/>
      <c r="K706" s="171"/>
      <c r="L706" s="301"/>
      <c r="M706" s="301"/>
    </row>
    <row r="707" spans="1:21" ht="12.75" thickBot="1" x14ac:dyDescent="0.25">
      <c r="A707" s="1" t="s">
        <v>38</v>
      </c>
      <c r="B707" s="12">
        <f>B708+B709+B710+B711</f>
        <v>0</v>
      </c>
      <c r="C707" s="12">
        <f t="shared" ref="C707:E707" si="159">C708+C709+C710+C711</f>
        <v>0</v>
      </c>
      <c r="D707" s="12">
        <f t="shared" si="159"/>
        <v>0</v>
      </c>
      <c r="E707" s="12">
        <f t="shared" si="159"/>
        <v>0</v>
      </c>
      <c r="F707" s="171"/>
      <c r="G707" s="171"/>
      <c r="H707" s="171"/>
      <c r="I707" s="263"/>
      <c r="J707" s="171"/>
      <c r="K707" s="171"/>
      <c r="L707" s="301"/>
      <c r="M707" s="301"/>
    </row>
    <row r="708" spans="1:21" ht="12.75" thickBot="1" x14ac:dyDescent="0.25">
      <c r="A708" s="2" t="s">
        <v>50</v>
      </c>
      <c r="B708" s="12"/>
      <c r="C708" s="12"/>
      <c r="D708" s="12"/>
      <c r="E708" s="12"/>
      <c r="F708" s="171"/>
      <c r="G708" s="171"/>
      <c r="H708" s="171"/>
      <c r="I708" s="263"/>
      <c r="J708" s="171"/>
      <c r="K708" s="171"/>
      <c r="L708" s="301"/>
      <c r="M708" s="301"/>
    </row>
    <row r="709" spans="1:21" ht="12.75" thickBot="1" x14ac:dyDescent="0.25">
      <c r="A709" s="2" t="s">
        <v>84</v>
      </c>
      <c r="B709" s="12"/>
      <c r="C709" s="12"/>
      <c r="D709" s="12"/>
      <c r="E709" s="12"/>
      <c r="F709" s="171"/>
      <c r="G709" s="171"/>
      <c r="H709" s="171"/>
      <c r="I709" s="263"/>
      <c r="J709" s="171"/>
      <c r="K709" s="171"/>
      <c r="L709" s="301"/>
      <c r="M709" s="301"/>
    </row>
    <row r="710" spans="1:21" ht="12.75" thickBot="1" x14ac:dyDescent="0.25">
      <c r="A710" s="2" t="s">
        <v>85</v>
      </c>
      <c r="B710" s="12"/>
      <c r="C710" s="12"/>
      <c r="D710" s="12"/>
      <c r="E710" s="12"/>
      <c r="F710" s="171"/>
      <c r="G710" s="171"/>
      <c r="H710" s="171"/>
      <c r="I710" s="263"/>
      <c r="J710" s="171"/>
      <c r="K710" s="171"/>
      <c r="L710" s="301"/>
      <c r="M710" s="301"/>
    </row>
    <row r="711" spans="1:21" ht="13.5" customHeight="1" thickBot="1" x14ac:dyDescent="0.25">
      <c r="A711" s="2" t="s">
        <v>86</v>
      </c>
      <c r="B711" s="12"/>
      <c r="C711" s="12"/>
      <c r="D711" s="12"/>
      <c r="E711" s="12"/>
      <c r="F711" s="171"/>
      <c r="G711" s="171"/>
      <c r="H711" s="171"/>
      <c r="I711" s="263"/>
      <c r="J711" s="171"/>
      <c r="K711" s="171"/>
      <c r="L711" s="301"/>
      <c r="M711" s="301"/>
    </row>
    <row r="712" spans="1:21" ht="12.75" thickBot="1" x14ac:dyDescent="0.25">
      <c r="A712" s="1" t="s">
        <v>39</v>
      </c>
      <c r="B712" s="13">
        <f>B713+B714+B715+B716</f>
        <v>3262000</v>
      </c>
      <c r="C712" s="13">
        <f t="shared" ref="C712:E712" si="160">C713+C714+C715+C716</f>
        <v>0</v>
      </c>
      <c r="D712" s="13">
        <f t="shared" si="160"/>
        <v>0</v>
      </c>
      <c r="E712" s="13">
        <f t="shared" si="160"/>
        <v>0</v>
      </c>
      <c r="F712" s="171"/>
      <c r="G712" s="171"/>
      <c r="H712" s="171"/>
      <c r="I712" s="263"/>
      <c r="J712" s="171"/>
      <c r="K712" s="171"/>
      <c r="L712" s="301"/>
      <c r="M712" s="301"/>
    </row>
    <row r="713" spans="1:21" ht="12.75" thickBot="1" x14ac:dyDescent="0.25">
      <c r="A713" s="2" t="s">
        <v>50</v>
      </c>
      <c r="B713" s="13"/>
      <c r="C713" s="13"/>
      <c r="D713" s="13"/>
      <c r="E713" s="13"/>
      <c r="F713" s="171"/>
      <c r="G713" s="171"/>
      <c r="H713" s="171"/>
      <c r="I713" s="263"/>
      <c r="J713" s="171"/>
      <c r="K713" s="171"/>
      <c r="L713" s="301"/>
      <c r="M713" s="301"/>
    </row>
    <row r="714" spans="1:21" ht="12.75" thickBot="1" x14ac:dyDescent="0.25">
      <c r="A714" s="2" t="s">
        <v>84</v>
      </c>
      <c r="B714" s="52">
        <v>3262000</v>
      </c>
      <c r="C714" s="12"/>
      <c r="D714" s="12"/>
      <c r="E714" s="12"/>
      <c r="F714" s="171"/>
      <c r="G714" s="171"/>
      <c r="H714" s="171"/>
      <c r="I714" s="263"/>
      <c r="J714" s="171"/>
      <c r="K714" s="171"/>
      <c r="L714" s="301"/>
      <c r="M714" s="301"/>
    </row>
    <row r="715" spans="1:21" ht="12.75" thickBot="1" x14ac:dyDescent="0.25">
      <c r="A715" s="2" t="s">
        <v>85</v>
      </c>
      <c r="B715" s="13"/>
      <c r="C715" s="12"/>
      <c r="D715" s="12"/>
      <c r="E715" s="12"/>
      <c r="F715" s="171"/>
      <c r="G715" s="171"/>
      <c r="H715" s="171"/>
      <c r="I715" s="263"/>
      <c r="J715" s="171"/>
      <c r="K715" s="171"/>
      <c r="L715" s="301"/>
      <c r="M715" s="301"/>
    </row>
    <row r="716" spans="1:21" ht="12.75" thickBot="1" x14ac:dyDescent="0.25">
      <c r="A716" s="2" t="s">
        <v>86</v>
      </c>
      <c r="B716" s="13"/>
      <c r="C716" s="12"/>
      <c r="D716" s="12"/>
      <c r="E716" s="12"/>
      <c r="F716" s="171"/>
      <c r="G716" s="171"/>
      <c r="H716" s="171"/>
      <c r="I716" s="263"/>
      <c r="J716" s="171"/>
      <c r="K716" s="171"/>
      <c r="L716" s="301"/>
      <c r="M716" s="301"/>
    </row>
    <row r="717" spans="1:21" ht="12.75" thickBot="1" x14ac:dyDescent="0.25">
      <c r="A717" s="50" t="s">
        <v>55</v>
      </c>
      <c r="B717" s="13">
        <f>B707+B712</f>
        <v>3262000</v>
      </c>
      <c r="C717" s="13">
        <f t="shared" ref="C717:E717" si="161">C707+C712</f>
        <v>0</v>
      </c>
      <c r="D717" s="13">
        <f t="shared" si="161"/>
        <v>0</v>
      </c>
      <c r="E717" s="13">
        <f t="shared" si="161"/>
        <v>0</v>
      </c>
      <c r="F717" s="171"/>
      <c r="G717" s="171"/>
      <c r="H717" s="171"/>
      <c r="I717" s="263"/>
      <c r="J717" s="171"/>
      <c r="K717" s="171"/>
      <c r="L717" s="301"/>
      <c r="M717" s="301"/>
    </row>
    <row r="718" spans="1:21" ht="36.75" thickBot="1" x14ac:dyDescent="0.25">
      <c r="A718" s="21" t="s">
        <v>233</v>
      </c>
      <c r="B718" s="47" t="s">
        <v>213</v>
      </c>
      <c r="C718" s="48" t="s">
        <v>82</v>
      </c>
      <c r="D718" s="413" t="s">
        <v>233</v>
      </c>
      <c r="E718" s="414"/>
      <c r="F718" s="171"/>
      <c r="G718" s="171"/>
      <c r="H718" s="171"/>
      <c r="I718" s="263"/>
      <c r="J718" s="171"/>
      <c r="K718" s="171"/>
      <c r="L718" s="301"/>
      <c r="M718" s="301"/>
      <c r="P718" s="17"/>
      <c r="Q718" s="475"/>
      <c r="R718" s="475"/>
      <c r="S718" s="475"/>
      <c r="T718" s="475"/>
      <c r="U718" s="49"/>
    </row>
    <row r="719" spans="1:21" ht="13.5" customHeight="1" thickBot="1" x14ac:dyDescent="0.25">
      <c r="A719" s="8" t="s">
        <v>9</v>
      </c>
      <c r="B719" s="420" t="s">
        <v>226</v>
      </c>
      <c r="C719" s="421"/>
      <c r="D719" s="421"/>
      <c r="E719" s="422"/>
      <c r="F719" s="171"/>
      <c r="G719" s="171"/>
      <c r="H719" s="171"/>
      <c r="I719" s="263"/>
      <c r="J719" s="171"/>
      <c r="K719" s="171"/>
      <c r="L719" s="301"/>
      <c r="M719" s="301"/>
      <c r="P719" s="20"/>
      <c r="Q719" s="475"/>
      <c r="R719" s="475"/>
      <c r="S719" s="475"/>
      <c r="T719" s="475"/>
      <c r="U719" s="49"/>
    </row>
    <row r="720" spans="1:21" ht="12.75" thickBot="1" x14ac:dyDescent="0.25">
      <c r="A720" s="8" t="s">
        <v>14</v>
      </c>
      <c r="B720" s="387" t="s">
        <v>78</v>
      </c>
      <c r="C720" s="388"/>
      <c r="D720" s="388"/>
      <c r="E720" s="388"/>
      <c r="F720" s="171"/>
      <c r="G720" s="171"/>
      <c r="H720" s="171"/>
      <c r="I720" s="263"/>
      <c r="J720" s="171"/>
      <c r="K720" s="171"/>
      <c r="L720" s="301"/>
      <c r="M720" s="301"/>
      <c r="P720" s="20"/>
      <c r="Q720" s="476"/>
      <c r="R720" s="476"/>
      <c r="S720" s="476"/>
      <c r="T720" s="476"/>
      <c r="U720" s="49"/>
    </row>
    <row r="721" spans="1:21" x14ac:dyDescent="0.2">
      <c r="A721" s="346"/>
      <c r="B721" s="5">
        <v>2020</v>
      </c>
      <c r="C721" s="5">
        <v>2021</v>
      </c>
      <c r="D721" s="5">
        <v>2022</v>
      </c>
      <c r="E721" s="5">
        <v>2023</v>
      </c>
      <c r="F721" s="171"/>
      <c r="G721" s="171"/>
      <c r="H721" s="171"/>
      <c r="I721" s="263"/>
      <c r="J721" s="171"/>
      <c r="K721" s="171"/>
      <c r="L721" s="301"/>
      <c r="M721" s="301"/>
      <c r="P721" s="299"/>
      <c r="Q721" s="111"/>
      <c r="R721" s="111"/>
      <c r="S721" s="111"/>
      <c r="T721" s="111"/>
      <c r="U721" s="49"/>
    </row>
    <row r="722" spans="1:21" ht="12.75" thickBot="1" x14ac:dyDescent="0.25">
      <c r="A722" s="347"/>
      <c r="B722" s="51" t="s">
        <v>5</v>
      </c>
      <c r="C722" s="51" t="s">
        <v>6</v>
      </c>
      <c r="D722" s="51" t="s">
        <v>6</v>
      </c>
      <c r="E722" s="51" t="s">
        <v>6</v>
      </c>
      <c r="F722" s="171"/>
      <c r="G722" s="171"/>
      <c r="H722" s="171"/>
      <c r="I722" s="263"/>
      <c r="J722" s="171"/>
      <c r="K722" s="171"/>
      <c r="L722" s="301"/>
      <c r="M722" s="301"/>
      <c r="P722" s="299"/>
      <c r="Q722" s="111"/>
      <c r="R722" s="111"/>
      <c r="S722" s="111"/>
      <c r="T722" s="111"/>
      <c r="U722" s="49"/>
    </row>
    <row r="723" spans="1:21" ht="12.75" thickBot="1" x14ac:dyDescent="0.25">
      <c r="A723" s="8" t="s">
        <v>8</v>
      </c>
      <c r="B723" s="52">
        <v>1</v>
      </c>
      <c r="C723" s="52"/>
      <c r="D723" s="52"/>
      <c r="E723" s="52"/>
      <c r="F723" s="171"/>
      <c r="G723" s="171"/>
      <c r="H723" s="171"/>
      <c r="I723" s="263"/>
      <c r="J723" s="171"/>
      <c r="K723" s="171"/>
      <c r="L723" s="301"/>
      <c r="M723" s="301"/>
      <c r="P723" s="20"/>
      <c r="Q723" s="112"/>
      <c r="R723" s="300"/>
      <c r="S723" s="300"/>
      <c r="T723" s="300"/>
      <c r="U723" s="49"/>
    </row>
    <row r="724" spans="1:21" ht="12.75" thickBot="1" x14ac:dyDescent="0.25">
      <c r="A724" s="8" t="s">
        <v>320</v>
      </c>
      <c r="B724" s="52">
        <f t="shared" ref="B724:C724" si="162">B742</f>
        <v>3060000</v>
      </c>
      <c r="C724" s="52">
        <f t="shared" si="162"/>
        <v>0</v>
      </c>
      <c r="D724" s="52">
        <f>D742</f>
        <v>0</v>
      </c>
      <c r="E724" s="52">
        <f>E742</f>
        <v>0</v>
      </c>
      <c r="F724" s="171"/>
      <c r="G724" s="171"/>
      <c r="H724" s="171"/>
      <c r="I724" s="263"/>
      <c r="J724" s="171"/>
      <c r="K724" s="171"/>
      <c r="L724" s="301"/>
      <c r="M724" s="301"/>
      <c r="N724" s="49"/>
      <c r="O724" s="49"/>
      <c r="P724" s="20"/>
      <c r="Q724" s="112"/>
      <c r="R724" s="112"/>
      <c r="S724" s="112"/>
      <c r="T724" s="112"/>
      <c r="U724" s="49"/>
    </row>
    <row r="725" spans="1:21" ht="12.75" thickBot="1" x14ac:dyDescent="0.25">
      <c r="A725" s="8" t="s">
        <v>319</v>
      </c>
      <c r="B725" s="10">
        <f>B724/B723</f>
        <v>3060000</v>
      </c>
      <c r="C725" s="10" t="e">
        <f t="shared" ref="C725:E725" si="163">C724/C723</f>
        <v>#DIV/0!</v>
      </c>
      <c r="D725" s="10" t="e">
        <f t="shared" si="163"/>
        <v>#DIV/0!</v>
      </c>
      <c r="E725" s="10" t="e">
        <f t="shared" si="163"/>
        <v>#DIV/0!</v>
      </c>
      <c r="F725" s="171"/>
      <c r="G725" s="171"/>
      <c r="H725" s="171"/>
      <c r="I725" s="263"/>
      <c r="J725" s="171"/>
      <c r="K725" s="171"/>
      <c r="L725" s="301"/>
      <c r="M725" s="301"/>
      <c r="N725" s="49"/>
      <c r="O725" s="49"/>
      <c r="P725" s="49"/>
      <c r="Q725" s="49"/>
      <c r="R725" s="49"/>
      <c r="S725" s="49"/>
      <c r="T725" s="49"/>
      <c r="U725" s="49"/>
    </row>
    <row r="726" spans="1:21" ht="12.75" thickBot="1" x14ac:dyDescent="0.25">
      <c r="A726" s="8" t="s">
        <v>16</v>
      </c>
      <c r="B726" s="298" t="s">
        <v>22</v>
      </c>
      <c r="C726" s="11">
        <f>C723/B723-1</f>
        <v>-1</v>
      </c>
      <c r="D726" s="11" t="e">
        <f t="shared" ref="D726:E728" si="164">D723/C723-1</f>
        <v>#DIV/0!</v>
      </c>
      <c r="E726" s="11" t="e">
        <f t="shared" si="164"/>
        <v>#DIV/0!</v>
      </c>
      <c r="F726" s="171"/>
      <c r="G726" s="171"/>
      <c r="H726" s="171"/>
      <c r="I726" s="263"/>
      <c r="J726" s="171"/>
      <c r="K726" s="171"/>
      <c r="L726" s="301"/>
      <c r="M726" s="301"/>
      <c r="N726" s="49"/>
      <c r="O726" s="49"/>
      <c r="P726" s="49"/>
      <c r="Q726" s="49"/>
      <c r="R726" s="49"/>
      <c r="S726" s="49"/>
      <c r="T726" s="49"/>
      <c r="U726" s="49"/>
    </row>
    <row r="727" spans="1:21" ht="12.75" thickBot="1" x14ac:dyDescent="0.25">
      <c r="A727" s="8" t="s">
        <v>17</v>
      </c>
      <c r="B727" s="298" t="s">
        <v>22</v>
      </c>
      <c r="C727" s="11">
        <f>C724/B724-1</f>
        <v>-1</v>
      </c>
      <c r="D727" s="11" t="e">
        <f t="shared" si="164"/>
        <v>#DIV/0!</v>
      </c>
      <c r="E727" s="11" t="e">
        <f t="shared" si="164"/>
        <v>#DIV/0!</v>
      </c>
      <c r="F727" s="171"/>
      <c r="G727" s="171"/>
      <c r="H727" s="171"/>
      <c r="I727" s="263"/>
      <c r="J727" s="171"/>
      <c r="K727" s="171"/>
      <c r="L727" s="301"/>
      <c r="M727" s="301"/>
      <c r="N727" s="172"/>
      <c r="O727" s="49"/>
      <c r="P727" s="49"/>
      <c r="Q727" s="49"/>
      <c r="R727" s="49"/>
      <c r="S727" s="49"/>
      <c r="T727" s="49"/>
      <c r="U727" s="49"/>
    </row>
    <row r="728" spans="1:21" ht="12.75" thickBot="1" x14ac:dyDescent="0.25">
      <c r="A728" s="8" t="s">
        <v>18</v>
      </c>
      <c r="B728" s="298" t="s">
        <v>22</v>
      </c>
      <c r="C728" s="11" t="e">
        <f>C725/B725-1</f>
        <v>#DIV/0!</v>
      </c>
      <c r="D728" s="11" t="e">
        <f t="shared" si="164"/>
        <v>#DIV/0!</v>
      </c>
      <c r="E728" s="11" t="e">
        <f t="shared" si="164"/>
        <v>#DIV/0!</v>
      </c>
      <c r="F728" s="171"/>
      <c r="G728" s="171"/>
      <c r="H728" s="171"/>
      <c r="I728" s="263"/>
      <c r="J728" s="171"/>
      <c r="K728" s="171"/>
      <c r="L728" s="301"/>
      <c r="M728" s="301"/>
      <c r="N728" s="172"/>
      <c r="O728" s="49"/>
      <c r="P728" s="49"/>
      <c r="Q728" s="49"/>
      <c r="R728" s="49"/>
      <c r="S728" s="49"/>
      <c r="T728" s="49"/>
      <c r="U728" s="49"/>
    </row>
    <row r="729" spans="1:21" ht="13.5" customHeight="1" thickBot="1" x14ac:dyDescent="0.25">
      <c r="A729" s="348" t="s">
        <v>193</v>
      </c>
      <c r="B729" s="349"/>
      <c r="C729" s="349"/>
      <c r="D729" s="349"/>
      <c r="E729" s="350"/>
      <c r="F729" s="171"/>
      <c r="G729" s="171"/>
      <c r="H729" s="171"/>
      <c r="I729" s="263"/>
      <c r="J729" s="171"/>
      <c r="K729" s="171"/>
      <c r="L729" s="301"/>
      <c r="M729" s="301"/>
      <c r="N729" s="172"/>
      <c r="O729" s="49"/>
    </row>
    <row r="730" spans="1:21" x14ac:dyDescent="0.2">
      <c r="A730" s="346"/>
      <c r="B730" s="5">
        <v>2020</v>
      </c>
      <c r="C730" s="5">
        <v>2021</v>
      </c>
      <c r="D730" s="5">
        <v>2022</v>
      </c>
      <c r="E730" s="5">
        <v>2023</v>
      </c>
      <c r="F730" s="171"/>
      <c r="G730" s="171"/>
      <c r="H730" s="171"/>
      <c r="I730" s="263"/>
      <c r="J730" s="171"/>
      <c r="K730" s="171"/>
      <c r="L730" s="301"/>
      <c r="M730" s="301"/>
      <c r="N730" s="172"/>
      <c r="O730" s="49"/>
    </row>
    <row r="731" spans="1:21" ht="12.75" thickBot="1" x14ac:dyDescent="0.25">
      <c r="A731" s="347"/>
      <c r="B731" s="9" t="s">
        <v>5</v>
      </c>
      <c r="C731" s="9" t="s">
        <v>6</v>
      </c>
      <c r="D731" s="9" t="s">
        <v>6</v>
      </c>
      <c r="E731" s="9" t="s">
        <v>6</v>
      </c>
      <c r="F731" s="171"/>
      <c r="G731" s="171"/>
      <c r="H731" s="171"/>
      <c r="I731" s="263"/>
      <c r="J731" s="171"/>
      <c r="K731" s="171"/>
      <c r="L731" s="301"/>
      <c r="M731" s="301"/>
      <c r="N731" s="49"/>
    </row>
    <row r="732" spans="1:21" ht="12.75" thickBot="1" x14ac:dyDescent="0.25">
      <c r="A732" s="1" t="s">
        <v>38</v>
      </c>
      <c r="B732" s="12">
        <f>B733+B734+B735+B736</f>
        <v>0</v>
      </c>
      <c r="C732" s="12">
        <f t="shared" ref="C732:E732" si="165">C733+C734+C735+C736</f>
        <v>0</v>
      </c>
      <c r="D732" s="12">
        <f t="shared" si="165"/>
        <v>0</v>
      </c>
      <c r="E732" s="12">
        <f t="shared" si="165"/>
        <v>0</v>
      </c>
      <c r="F732" s="171"/>
      <c r="G732" s="171"/>
      <c r="H732" s="171"/>
      <c r="I732" s="263"/>
      <c r="J732" s="171"/>
      <c r="K732" s="171"/>
      <c r="L732" s="301"/>
      <c r="M732" s="301"/>
      <c r="N732" s="172"/>
    </row>
    <row r="733" spans="1:21" ht="12.75" thickBot="1" x14ac:dyDescent="0.25">
      <c r="A733" s="2" t="s">
        <v>50</v>
      </c>
      <c r="B733" s="12"/>
      <c r="C733" s="12"/>
      <c r="D733" s="12"/>
      <c r="E733" s="12"/>
      <c r="F733" s="171"/>
      <c r="G733" s="171"/>
      <c r="H733" s="171"/>
      <c r="I733" s="263"/>
      <c r="J733" s="171"/>
      <c r="K733" s="171"/>
      <c r="L733" s="301"/>
      <c r="M733" s="301"/>
      <c r="N733" s="172"/>
    </row>
    <row r="734" spans="1:21" ht="12.75" thickBot="1" x14ac:dyDescent="0.25">
      <c r="A734" s="2" t="s">
        <v>84</v>
      </c>
      <c r="B734" s="12"/>
      <c r="C734" s="12"/>
      <c r="D734" s="12"/>
      <c r="E734" s="12"/>
      <c r="F734" s="171"/>
      <c r="G734" s="171"/>
      <c r="H734" s="171"/>
      <c r="I734" s="263"/>
      <c r="J734" s="171"/>
      <c r="K734" s="171"/>
      <c r="L734" s="301"/>
      <c r="M734" s="301"/>
      <c r="N734" s="49"/>
    </row>
    <row r="735" spans="1:21" ht="12.75" thickBot="1" x14ac:dyDescent="0.25">
      <c r="A735" s="2" t="s">
        <v>85</v>
      </c>
      <c r="B735" s="12"/>
      <c r="C735" s="12"/>
      <c r="D735" s="12"/>
      <c r="E735" s="12"/>
      <c r="F735" s="171"/>
      <c r="G735" s="171"/>
      <c r="H735" s="171"/>
      <c r="I735" s="263"/>
      <c r="J735" s="171"/>
      <c r="K735" s="171"/>
      <c r="L735" s="301"/>
      <c r="M735" s="301"/>
      <c r="N735" s="49"/>
    </row>
    <row r="736" spans="1:21" ht="12.75" thickBot="1" x14ac:dyDescent="0.25">
      <c r="A736" s="2" t="s">
        <v>86</v>
      </c>
      <c r="B736" s="12"/>
      <c r="C736" s="12"/>
      <c r="D736" s="12"/>
      <c r="E736" s="12"/>
      <c r="F736" s="171"/>
      <c r="G736" s="171"/>
      <c r="H736" s="171"/>
      <c r="I736" s="263"/>
      <c r="J736" s="171"/>
      <c r="K736" s="171"/>
      <c r="L736" s="301"/>
      <c r="M736" s="301"/>
      <c r="N736" s="49"/>
    </row>
    <row r="737" spans="1:14" ht="12.75" thickBot="1" x14ac:dyDescent="0.25">
      <c r="A737" s="1" t="s">
        <v>39</v>
      </c>
      <c r="B737" s="13">
        <f>B738+B739+B740+B741</f>
        <v>3060000</v>
      </c>
      <c r="C737" s="13"/>
      <c r="D737" s="13">
        <f t="shared" ref="D737:E737" si="166">D738+D739+D740+D741</f>
        <v>0</v>
      </c>
      <c r="E737" s="13">
        <f t="shared" si="166"/>
        <v>0</v>
      </c>
      <c r="F737" s="171"/>
      <c r="G737" s="171"/>
      <c r="H737" s="171"/>
      <c r="I737" s="263"/>
      <c r="J737" s="171"/>
      <c r="K737" s="171"/>
      <c r="L737" s="301"/>
      <c r="M737" s="301"/>
      <c r="N737" s="49"/>
    </row>
    <row r="738" spans="1:14" ht="12.75" thickBot="1" x14ac:dyDescent="0.25">
      <c r="A738" s="2" t="s">
        <v>50</v>
      </c>
      <c r="B738" s="13"/>
      <c r="C738" s="13"/>
      <c r="D738" s="13"/>
      <c r="E738" s="13"/>
      <c r="F738" s="171"/>
      <c r="G738" s="171"/>
      <c r="H738" s="171"/>
      <c r="I738" s="263"/>
      <c r="J738" s="171"/>
      <c r="K738" s="171"/>
      <c r="L738" s="301"/>
      <c r="M738" s="301"/>
    </row>
    <row r="739" spans="1:14" ht="12.75" thickBot="1" x14ac:dyDescent="0.25">
      <c r="A739" s="2" t="s">
        <v>84</v>
      </c>
      <c r="B739" s="13">
        <v>3060000</v>
      </c>
      <c r="C739" s="12"/>
      <c r="D739" s="12"/>
      <c r="E739" s="12"/>
      <c r="F739" s="171"/>
      <c r="G739" s="171"/>
      <c r="H739" s="171"/>
      <c r="I739" s="263"/>
      <c r="J739" s="171"/>
      <c r="K739" s="171"/>
      <c r="L739" s="301"/>
      <c r="M739" s="301"/>
    </row>
    <row r="740" spans="1:14" ht="12.75" thickBot="1" x14ac:dyDescent="0.25">
      <c r="A740" s="2" t="s">
        <v>85</v>
      </c>
      <c r="B740" s="13"/>
      <c r="C740" s="12"/>
      <c r="D740" s="12"/>
      <c r="E740" s="12"/>
      <c r="F740" s="171"/>
      <c r="G740" s="171"/>
      <c r="H740" s="171"/>
      <c r="I740" s="263"/>
      <c r="J740" s="171"/>
      <c r="K740" s="171"/>
      <c r="L740" s="301"/>
      <c r="M740" s="301"/>
    </row>
    <row r="741" spans="1:14" ht="12.75" thickBot="1" x14ac:dyDescent="0.25">
      <c r="A741" s="2" t="s">
        <v>86</v>
      </c>
      <c r="B741" s="13"/>
      <c r="C741" s="12"/>
      <c r="D741" s="12"/>
      <c r="E741" s="12"/>
      <c r="F741" s="171"/>
      <c r="G741" s="171"/>
      <c r="H741" s="171"/>
      <c r="I741" s="263"/>
      <c r="J741" s="171"/>
      <c r="K741" s="171"/>
      <c r="L741" s="301"/>
      <c r="M741" s="301"/>
    </row>
    <row r="742" spans="1:14" ht="12.75" thickBot="1" x14ac:dyDescent="0.25">
      <c r="A742" s="50" t="s">
        <v>55</v>
      </c>
      <c r="B742" s="13">
        <f>B732+B737</f>
        <v>3060000</v>
      </c>
      <c r="C742" s="13">
        <f t="shared" ref="C742:E742" si="167">C732+C737</f>
        <v>0</v>
      </c>
      <c r="D742" s="13">
        <f t="shared" si="167"/>
        <v>0</v>
      </c>
      <c r="E742" s="13">
        <f t="shared" si="167"/>
        <v>0</v>
      </c>
      <c r="F742" s="171"/>
      <c r="G742" s="171"/>
      <c r="H742" s="171"/>
      <c r="I742" s="263"/>
      <c r="J742" s="171"/>
      <c r="K742" s="171"/>
      <c r="L742" s="301"/>
      <c r="M742" s="301"/>
    </row>
    <row r="743" spans="1:14" ht="46.5" customHeight="1" thickBot="1" x14ac:dyDescent="0.25">
      <c r="A743" s="21" t="s">
        <v>297</v>
      </c>
      <c r="B743" s="47" t="s">
        <v>295</v>
      </c>
      <c r="C743" s="48" t="s">
        <v>82</v>
      </c>
      <c r="D743" s="413" t="s">
        <v>297</v>
      </c>
      <c r="E743" s="414"/>
      <c r="F743" s="171"/>
      <c r="G743" s="171"/>
      <c r="H743" s="171"/>
      <c r="I743" s="263"/>
      <c r="J743" s="171"/>
      <c r="K743" s="171"/>
      <c r="L743" s="301"/>
      <c r="M743" s="301"/>
      <c r="N743" s="302"/>
    </row>
    <row r="744" spans="1:14" ht="26.25" customHeight="1" thickBot="1" x14ac:dyDescent="0.25">
      <c r="A744" s="8" t="s">
        <v>9</v>
      </c>
      <c r="B744" s="415" t="s">
        <v>296</v>
      </c>
      <c r="C744" s="416"/>
      <c r="D744" s="416"/>
      <c r="E744" s="417"/>
      <c r="F744" s="171"/>
      <c r="G744" s="171"/>
      <c r="H744" s="171"/>
      <c r="I744" s="263"/>
      <c r="J744" s="171"/>
      <c r="K744" s="171"/>
      <c r="L744" s="301"/>
      <c r="M744" s="301"/>
      <c r="N744" s="302"/>
    </row>
    <row r="745" spans="1:14" ht="15" customHeight="1" thickBot="1" x14ac:dyDescent="0.25">
      <c r="A745" s="8" t="s">
        <v>14</v>
      </c>
      <c r="B745" s="387" t="s">
        <v>97</v>
      </c>
      <c r="C745" s="388"/>
      <c r="D745" s="388"/>
      <c r="E745" s="389"/>
      <c r="F745" s="171"/>
      <c r="G745" s="171"/>
      <c r="H745" s="171"/>
      <c r="I745" s="263"/>
      <c r="J745" s="171"/>
      <c r="K745" s="171"/>
      <c r="L745" s="301"/>
      <c r="M745" s="301"/>
      <c r="N745" s="302"/>
    </row>
    <row r="746" spans="1:14" ht="19.5" customHeight="1" x14ac:dyDescent="0.2">
      <c r="A746" s="346"/>
      <c r="B746" s="28">
        <v>2020</v>
      </c>
      <c r="C746" s="28">
        <v>2021</v>
      </c>
      <c r="D746" s="28">
        <v>2022</v>
      </c>
      <c r="E746" s="28">
        <v>2023</v>
      </c>
      <c r="F746" s="171"/>
      <c r="G746" s="171"/>
      <c r="H746" s="171"/>
      <c r="I746" s="263"/>
      <c r="J746" s="171"/>
      <c r="K746" s="171"/>
      <c r="L746" s="301"/>
      <c r="M746" s="301"/>
      <c r="N746" s="302"/>
    </row>
    <row r="747" spans="1:14" ht="20.25" customHeight="1" thickBot="1" x14ac:dyDescent="0.25">
      <c r="A747" s="347"/>
      <c r="B747" s="51" t="s">
        <v>5</v>
      </c>
      <c r="C747" s="51" t="s">
        <v>6</v>
      </c>
      <c r="D747" s="51" t="s">
        <v>6</v>
      </c>
      <c r="E747" s="51" t="s">
        <v>6</v>
      </c>
      <c r="F747" s="171"/>
      <c r="G747" s="171"/>
      <c r="H747" s="171"/>
      <c r="I747" s="263"/>
      <c r="J747" s="171"/>
      <c r="K747" s="171"/>
      <c r="L747" s="301"/>
      <c r="M747" s="301"/>
      <c r="N747" s="302"/>
    </row>
    <row r="748" spans="1:14" ht="19.5" customHeight="1" thickBot="1" x14ac:dyDescent="0.25">
      <c r="A748" s="8" t="s">
        <v>8</v>
      </c>
      <c r="B748" s="52">
        <v>1</v>
      </c>
      <c r="C748" s="52">
        <v>1</v>
      </c>
      <c r="D748" s="52">
        <v>0</v>
      </c>
      <c r="E748" s="52">
        <v>0</v>
      </c>
      <c r="F748" s="171"/>
      <c r="G748" s="171"/>
      <c r="H748" s="171"/>
      <c r="I748" s="263"/>
      <c r="J748" s="171"/>
      <c r="K748" s="171"/>
      <c r="L748" s="301"/>
      <c r="M748" s="301"/>
      <c r="N748" s="302"/>
    </row>
    <row r="749" spans="1:14" ht="14.25" customHeight="1" thickBot="1" x14ac:dyDescent="0.25">
      <c r="A749" s="8" t="s">
        <v>320</v>
      </c>
      <c r="B749" s="52">
        <f t="shared" ref="B749:C749" si="168">B767</f>
        <v>800000</v>
      </c>
      <c r="C749" s="52">
        <f t="shared" si="168"/>
        <v>765000</v>
      </c>
      <c r="D749" s="52">
        <f>D767</f>
        <v>0</v>
      </c>
      <c r="E749" s="52">
        <f>E767</f>
        <v>0</v>
      </c>
      <c r="F749" s="171"/>
      <c r="G749" s="171"/>
      <c r="H749" s="171"/>
      <c r="I749" s="263"/>
      <c r="J749" s="171"/>
      <c r="K749" s="171"/>
      <c r="L749" s="301"/>
      <c r="M749" s="301"/>
      <c r="N749" s="302"/>
    </row>
    <row r="750" spans="1:14" ht="12.75" customHeight="1" thickBot="1" x14ac:dyDescent="0.25">
      <c r="A750" s="8" t="s">
        <v>319</v>
      </c>
      <c r="B750" s="10">
        <f>B749/B748</f>
        <v>800000</v>
      </c>
      <c r="C750" s="10">
        <f t="shared" ref="C750:E750" si="169">C749/C748</f>
        <v>765000</v>
      </c>
      <c r="D750" s="10" t="e">
        <f t="shared" si="169"/>
        <v>#DIV/0!</v>
      </c>
      <c r="E750" s="10" t="e">
        <f t="shared" si="169"/>
        <v>#DIV/0!</v>
      </c>
      <c r="F750" s="171"/>
      <c r="G750" s="171"/>
      <c r="H750" s="171"/>
      <c r="I750" s="263"/>
      <c r="J750" s="171"/>
      <c r="K750" s="171"/>
      <c r="L750" s="301"/>
      <c r="M750" s="301"/>
      <c r="N750" s="94"/>
    </row>
    <row r="751" spans="1:14" ht="12.75" customHeight="1" thickBot="1" x14ac:dyDescent="0.25">
      <c r="A751" s="8" t="s">
        <v>16</v>
      </c>
      <c r="B751" s="298" t="s">
        <v>22</v>
      </c>
      <c r="C751" s="11">
        <f>C748/B748-1</f>
        <v>0</v>
      </c>
      <c r="D751" s="11">
        <f t="shared" ref="D751:E753" si="170">D748/C748-1</f>
        <v>-1</v>
      </c>
      <c r="E751" s="11" t="e">
        <f t="shared" si="170"/>
        <v>#DIV/0!</v>
      </c>
      <c r="F751" s="171"/>
      <c r="G751" s="171"/>
      <c r="H751" s="171"/>
      <c r="I751" s="263"/>
      <c r="J751" s="171"/>
      <c r="K751" s="171"/>
      <c r="L751" s="301"/>
      <c r="M751" s="301"/>
      <c r="N751" s="94"/>
    </row>
    <row r="752" spans="1:14" ht="12.75" customHeight="1" thickBot="1" x14ac:dyDescent="0.25">
      <c r="A752" s="8" t="s">
        <v>17</v>
      </c>
      <c r="B752" s="298" t="s">
        <v>22</v>
      </c>
      <c r="C752" s="11">
        <f>C749/B749-1</f>
        <v>-4.3749999999999956E-2</v>
      </c>
      <c r="D752" s="11">
        <f t="shared" si="170"/>
        <v>-1</v>
      </c>
      <c r="E752" s="11" t="e">
        <f t="shared" si="170"/>
        <v>#DIV/0!</v>
      </c>
      <c r="F752" s="171"/>
      <c r="G752" s="171"/>
      <c r="H752" s="171"/>
      <c r="I752" s="263"/>
      <c r="J752" s="171"/>
      <c r="K752" s="171"/>
      <c r="L752" s="301"/>
      <c r="M752" s="301"/>
      <c r="N752" s="94"/>
    </row>
    <row r="753" spans="1:13" ht="12.75" thickBot="1" x14ac:dyDescent="0.25">
      <c r="A753" s="8" t="s">
        <v>18</v>
      </c>
      <c r="B753" s="298" t="s">
        <v>22</v>
      </c>
      <c r="C753" s="11">
        <f>C750/B750-1</f>
        <v>-4.3749999999999956E-2</v>
      </c>
      <c r="D753" s="11" t="e">
        <f t="shared" si="170"/>
        <v>#DIV/0!</v>
      </c>
      <c r="E753" s="11" t="e">
        <f t="shared" si="170"/>
        <v>#DIV/0!</v>
      </c>
      <c r="F753" s="171"/>
      <c r="G753" s="171"/>
      <c r="H753" s="171"/>
      <c r="I753" s="263"/>
      <c r="J753" s="171"/>
      <c r="K753" s="171"/>
      <c r="L753" s="301"/>
      <c r="M753" s="301"/>
    </row>
    <row r="754" spans="1:13" ht="12.75" customHeight="1" thickBot="1" x14ac:dyDescent="0.25">
      <c r="A754" s="348" t="s">
        <v>193</v>
      </c>
      <c r="B754" s="349"/>
      <c r="C754" s="349"/>
      <c r="D754" s="349"/>
      <c r="E754" s="350"/>
      <c r="F754" s="171"/>
      <c r="G754" s="171"/>
      <c r="H754" s="171"/>
      <c r="I754" s="263"/>
      <c r="J754" s="171"/>
      <c r="K754" s="171"/>
      <c r="L754" s="301"/>
      <c r="M754" s="301"/>
    </row>
    <row r="755" spans="1:13" ht="12" customHeight="1" x14ac:dyDescent="0.2">
      <c r="A755" s="346"/>
      <c r="B755" s="28">
        <v>2020</v>
      </c>
      <c r="C755" s="28">
        <v>2021</v>
      </c>
      <c r="D755" s="28">
        <v>2022</v>
      </c>
      <c r="E755" s="28">
        <v>2023</v>
      </c>
      <c r="F755" s="171"/>
      <c r="G755" s="171"/>
      <c r="H755" s="171"/>
      <c r="I755" s="263"/>
      <c r="J755" s="171"/>
      <c r="K755" s="171"/>
      <c r="L755" s="301"/>
      <c r="M755" s="301"/>
    </row>
    <row r="756" spans="1:13" ht="12.75" thickBot="1" x14ac:dyDescent="0.25">
      <c r="A756" s="347"/>
      <c r="B756" s="9" t="s">
        <v>5</v>
      </c>
      <c r="C756" s="9" t="s">
        <v>6</v>
      </c>
      <c r="D756" s="9" t="s">
        <v>6</v>
      </c>
      <c r="E756" s="9" t="s">
        <v>6</v>
      </c>
      <c r="F756" s="171"/>
      <c r="G756" s="171"/>
      <c r="H756" s="171"/>
      <c r="I756" s="263"/>
      <c r="J756" s="171"/>
      <c r="K756" s="171"/>
      <c r="L756" s="301"/>
      <c r="M756" s="301"/>
    </row>
    <row r="757" spans="1:13" ht="12.75" customHeight="1" thickBot="1" x14ac:dyDescent="0.25">
      <c r="A757" s="1" t="s">
        <v>38</v>
      </c>
      <c r="B757" s="12">
        <f>B758+B759+B760+B761</f>
        <v>800000</v>
      </c>
      <c r="C757" s="12">
        <f t="shared" ref="C757:E757" si="171">C758+C759+C760+C761</f>
        <v>0</v>
      </c>
      <c r="D757" s="12">
        <f t="shared" si="171"/>
        <v>0</v>
      </c>
      <c r="E757" s="12">
        <f t="shared" si="171"/>
        <v>0</v>
      </c>
      <c r="F757" s="171"/>
      <c r="G757" s="171"/>
      <c r="H757" s="171"/>
      <c r="I757" s="263"/>
      <c r="J757" s="171"/>
      <c r="K757" s="171"/>
      <c r="L757" s="301"/>
      <c r="M757" s="301"/>
    </row>
    <row r="758" spans="1:13" ht="12.75" customHeight="1" thickBot="1" x14ac:dyDescent="0.25">
      <c r="A758" s="2" t="s">
        <v>50</v>
      </c>
      <c r="B758" s="12"/>
      <c r="C758" s="12"/>
      <c r="D758" s="12"/>
      <c r="E758" s="12"/>
      <c r="F758" s="171"/>
      <c r="G758" s="171"/>
      <c r="H758" s="171"/>
      <c r="I758" s="263"/>
      <c r="J758" s="171"/>
      <c r="K758" s="171"/>
      <c r="L758" s="301"/>
      <c r="M758" s="301"/>
    </row>
    <row r="759" spans="1:13" ht="12.75" customHeight="1" thickBot="1" x14ac:dyDescent="0.25">
      <c r="A759" s="2" t="s">
        <v>84</v>
      </c>
      <c r="B759" s="52">
        <v>800000</v>
      </c>
      <c r="C759" s="12">
        <v>0</v>
      </c>
      <c r="D759" s="12"/>
      <c r="E759" s="12"/>
      <c r="F759" s="171"/>
      <c r="G759" s="171"/>
      <c r="H759" s="171"/>
      <c r="I759" s="263"/>
      <c r="J759" s="171"/>
      <c r="K759" s="171"/>
      <c r="L759" s="301"/>
      <c r="M759" s="301"/>
    </row>
    <row r="760" spans="1:13" ht="12.75" customHeight="1" thickBot="1" x14ac:dyDescent="0.25">
      <c r="A760" s="2" t="s">
        <v>85</v>
      </c>
      <c r="B760" s="12"/>
      <c r="C760" s="12"/>
      <c r="D760" s="12"/>
      <c r="E760" s="12"/>
      <c r="F760" s="171"/>
      <c r="G760" s="171"/>
      <c r="H760" s="171"/>
      <c r="I760" s="263"/>
      <c r="J760" s="171"/>
      <c r="K760" s="171"/>
      <c r="L760" s="301"/>
      <c r="M760" s="301"/>
    </row>
    <row r="761" spans="1:13" ht="12.75" customHeight="1" thickBot="1" x14ac:dyDescent="0.25">
      <c r="A761" s="2" t="s">
        <v>86</v>
      </c>
      <c r="B761" s="12"/>
      <c r="C761" s="12"/>
      <c r="D761" s="12"/>
      <c r="E761" s="12"/>
      <c r="F761" s="171"/>
      <c r="G761" s="171"/>
      <c r="H761" s="171"/>
      <c r="I761" s="263"/>
      <c r="J761" s="171"/>
      <c r="K761" s="171"/>
      <c r="L761" s="301"/>
      <c r="M761" s="301"/>
    </row>
    <row r="762" spans="1:13" ht="12.75" customHeight="1" thickBot="1" x14ac:dyDescent="0.25">
      <c r="A762" s="1" t="s">
        <v>39</v>
      </c>
      <c r="B762" s="13">
        <f>B763+B764+B765+B766</f>
        <v>0</v>
      </c>
      <c r="C762" s="13">
        <f t="shared" ref="C762:E762" si="172">C763+C764+C765+C766</f>
        <v>765000</v>
      </c>
      <c r="D762" s="13">
        <f t="shared" si="172"/>
        <v>0</v>
      </c>
      <c r="E762" s="13">
        <f t="shared" si="172"/>
        <v>0</v>
      </c>
      <c r="F762" s="171"/>
      <c r="G762" s="171"/>
      <c r="H762" s="171"/>
      <c r="I762" s="263"/>
      <c r="J762" s="171"/>
      <c r="K762" s="171"/>
      <c r="L762" s="301"/>
      <c r="M762" s="301"/>
    </row>
    <row r="763" spans="1:13" ht="12.75" customHeight="1" thickBot="1" x14ac:dyDescent="0.25">
      <c r="A763" s="2" t="s">
        <v>50</v>
      </c>
      <c r="B763" s="13"/>
      <c r="C763" s="13"/>
      <c r="D763" s="13"/>
      <c r="E763" s="13"/>
      <c r="F763" s="171"/>
      <c r="G763" s="171"/>
      <c r="H763" s="171"/>
      <c r="I763" s="263"/>
      <c r="J763" s="171"/>
      <c r="K763" s="171"/>
      <c r="L763" s="301"/>
      <c r="M763" s="301"/>
    </row>
    <row r="764" spans="1:13" ht="12.75" customHeight="1" thickBot="1" x14ac:dyDescent="0.25">
      <c r="A764" s="2" t="s">
        <v>84</v>
      </c>
      <c r="B764" s="13"/>
      <c r="C764" s="12"/>
      <c r="D764" s="12"/>
      <c r="E764" s="12"/>
      <c r="F764" s="171"/>
      <c r="G764" s="171"/>
      <c r="H764" s="171"/>
      <c r="I764" s="263"/>
      <c r="J764" s="171"/>
      <c r="K764" s="171"/>
      <c r="L764" s="301"/>
      <c r="M764" s="301"/>
    </row>
    <row r="765" spans="1:13" ht="12.75" customHeight="1" thickBot="1" x14ac:dyDescent="0.25">
      <c r="A765" s="2" t="s">
        <v>85</v>
      </c>
      <c r="B765" s="13"/>
      <c r="C765" s="12"/>
      <c r="D765" s="12"/>
      <c r="E765" s="12"/>
      <c r="F765" s="171"/>
      <c r="G765" s="171"/>
      <c r="H765" s="171"/>
      <c r="I765" s="263"/>
      <c r="J765" s="171"/>
      <c r="K765" s="171"/>
      <c r="L765" s="301"/>
      <c r="M765" s="301"/>
    </row>
    <row r="766" spans="1:13" ht="12.75" customHeight="1" thickBot="1" x14ac:dyDescent="0.25">
      <c r="A766" s="2" t="s">
        <v>86</v>
      </c>
      <c r="B766" s="13"/>
      <c r="C766" s="52">
        <v>765000</v>
      </c>
      <c r="D766" s="12"/>
      <c r="E766" s="12"/>
      <c r="F766" s="171"/>
      <c r="G766" s="171"/>
      <c r="H766" s="171"/>
      <c r="I766" s="263"/>
      <c r="J766" s="171"/>
      <c r="K766" s="171"/>
      <c r="L766" s="301"/>
      <c r="M766" s="301"/>
    </row>
    <row r="767" spans="1:13" ht="12.75" customHeight="1" thickBot="1" x14ac:dyDescent="0.25">
      <c r="A767" s="50" t="s">
        <v>55</v>
      </c>
      <c r="B767" s="13">
        <f>B757+B762</f>
        <v>800000</v>
      </c>
      <c r="C767" s="13">
        <f t="shared" ref="C767:E767" si="173">C757+C762</f>
        <v>765000</v>
      </c>
      <c r="D767" s="13">
        <f t="shared" si="173"/>
        <v>0</v>
      </c>
      <c r="E767" s="13">
        <f t="shared" si="173"/>
        <v>0</v>
      </c>
      <c r="F767" s="171"/>
      <c r="G767" s="171"/>
      <c r="H767" s="171"/>
      <c r="I767" s="263"/>
      <c r="J767" s="171"/>
      <c r="K767" s="171"/>
      <c r="L767" s="301"/>
      <c r="M767" s="301"/>
    </row>
    <row r="768" spans="1:13" ht="17.25" customHeight="1" thickBot="1" x14ac:dyDescent="0.25">
      <c r="A768" s="96" t="s">
        <v>142</v>
      </c>
      <c r="B768" s="454" t="s">
        <v>200</v>
      </c>
      <c r="C768" s="455"/>
      <c r="D768" s="455"/>
      <c r="E768" s="456"/>
      <c r="F768" s="171"/>
      <c r="G768" s="171"/>
      <c r="H768" s="171"/>
      <c r="I768" s="263"/>
      <c r="J768" s="171"/>
      <c r="K768" s="171"/>
      <c r="L768" s="301"/>
      <c r="M768" s="301"/>
    </row>
    <row r="769" spans="1:7" ht="57" customHeight="1" thickBot="1" x14ac:dyDescent="0.25">
      <c r="A769" s="289"/>
      <c r="B769" s="47" t="s">
        <v>298</v>
      </c>
      <c r="C769" s="53" t="s">
        <v>82</v>
      </c>
      <c r="D769" s="452" t="s">
        <v>298</v>
      </c>
      <c r="E769" s="453"/>
      <c r="G769" s="185"/>
    </row>
    <row r="770" spans="1:7" ht="24" customHeight="1" thickBot="1" x14ac:dyDescent="0.25">
      <c r="A770" s="8" t="s">
        <v>9</v>
      </c>
      <c r="B770" s="380" t="s">
        <v>298</v>
      </c>
      <c r="C770" s="381"/>
      <c r="D770" s="381"/>
      <c r="E770" s="382"/>
      <c r="G770" s="185"/>
    </row>
    <row r="771" spans="1:7" ht="12.75" thickBot="1" x14ac:dyDescent="0.25">
      <c r="A771" s="8" t="s">
        <v>14</v>
      </c>
      <c r="B771" s="361" t="s">
        <v>150</v>
      </c>
      <c r="C771" s="362"/>
      <c r="D771" s="362"/>
      <c r="E771" s="363"/>
      <c r="G771" s="185"/>
    </row>
    <row r="772" spans="1:7" x14ac:dyDescent="0.2">
      <c r="A772" s="346"/>
      <c r="B772" s="5">
        <v>2020</v>
      </c>
      <c r="C772" s="5">
        <v>2021</v>
      </c>
      <c r="D772" s="5">
        <v>2022</v>
      </c>
      <c r="E772" s="5">
        <v>2023</v>
      </c>
      <c r="G772" s="185"/>
    </row>
    <row r="773" spans="1:7" ht="12.75" thickBot="1" x14ac:dyDescent="0.25">
      <c r="A773" s="347"/>
      <c r="B773" s="9" t="s">
        <v>5</v>
      </c>
      <c r="C773" s="9" t="s">
        <v>6</v>
      </c>
      <c r="D773" s="9" t="s">
        <v>6</v>
      </c>
      <c r="E773" s="9" t="s">
        <v>6</v>
      </c>
      <c r="G773" s="185"/>
    </row>
    <row r="774" spans="1:7" ht="12.75" thickBot="1" x14ac:dyDescent="0.25">
      <c r="A774" s="8" t="s">
        <v>8</v>
      </c>
      <c r="B774" s="10">
        <v>1</v>
      </c>
      <c r="C774" s="10"/>
      <c r="D774" s="10"/>
      <c r="E774" s="10"/>
      <c r="G774" s="185"/>
    </row>
    <row r="775" spans="1:7" ht="12.75" thickBot="1" x14ac:dyDescent="0.25">
      <c r="A775" s="8" t="s">
        <v>320</v>
      </c>
      <c r="B775" s="10">
        <f t="shared" ref="B775:E775" si="174">B793</f>
        <v>6200000</v>
      </c>
      <c r="C775" s="10">
        <f t="shared" si="174"/>
        <v>0</v>
      </c>
      <c r="D775" s="10">
        <f t="shared" si="174"/>
        <v>0</v>
      </c>
      <c r="E775" s="10">
        <f t="shared" si="174"/>
        <v>0</v>
      </c>
      <c r="G775" s="185"/>
    </row>
    <row r="776" spans="1:7" ht="12.75" thickBot="1" x14ac:dyDescent="0.25">
      <c r="A776" s="8" t="s">
        <v>319</v>
      </c>
      <c r="B776" s="10">
        <f>B775/B774</f>
        <v>6200000</v>
      </c>
      <c r="C776" s="10" t="e">
        <f t="shared" ref="C776:E776" si="175">C775/C774</f>
        <v>#DIV/0!</v>
      </c>
      <c r="D776" s="10" t="e">
        <f t="shared" si="175"/>
        <v>#DIV/0!</v>
      </c>
      <c r="E776" s="10" t="e">
        <f t="shared" si="175"/>
        <v>#DIV/0!</v>
      </c>
      <c r="G776" s="185"/>
    </row>
    <row r="777" spans="1:7" ht="12.75" thickBot="1" x14ac:dyDescent="0.25">
      <c r="A777" s="8" t="s">
        <v>16</v>
      </c>
      <c r="B777" s="298" t="s">
        <v>22</v>
      </c>
      <c r="C777" s="11">
        <f>C774/B774-1</f>
        <v>-1</v>
      </c>
      <c r="D777" s="11" t="e">
        <f t="shared" ref="D777:E779" si="176">D774/C774-1</f>
        <v>#DIV/0!</v>
      </c>
      <c r="E777" s="11" t="e">
        <f t="shared" si="176"/>
        <v>#DIV/0!</v>
      </c>
      <c r="G777" s="185"/>
    </row>
    <row r="778" spans="1:7" ht="12.75" thickBot="1" x14ac:dyDescent="0.25">
      <c r="A778" s="8" t="s">
        <v>17</v>
      </c>
      <c r="B778" s="298" t="s">
        <v>22</v>
      </c>
      <c r="C778" s="11">
        <f>C775/B775-1</f>
        <v>-1</v>
      </c>
      <c r="D778" s="11" t="e">
        <f t="shared" si="176"/>
        <v>#DIV/0!</v>
      </c>
      <c r="E778" s="11" t="e">
        <f t="shared" si="176"/>
        <v>#DIV/0!</v>
      </c>
      <c r="G778" s="185"/>
    </row>
    <row r="779" spans="1:7" ht="12.75" thickBot="1" x14ac:dyDescent="0.25">
      <c r="A779" s="8" t="s">
        <v>18</v>
      </c>
      <c r="B779" s="298" t="s">
        <v>22</v>
      </c>
      <c r="C779" s="11" t="e">
        <f>C776/B776-1</f>
        <v>#DIV/0!</v>
      </c>
      <c r="D779" s="11" t="e">
        <f t="shared" si="176"/>
        <v>#DIV/0!</v>
      </c>
      <c r="E779" s="11" t="e">
        <f t="shared" si="176"/>
        <v>#DIV/0!</v>
      </c>
      <c r="G779" s="185"/>
    </row>
    <row r="780" spans="1:7" ht="12.75" customHeight="1" thickBot="1" x14ac:dyDescent="0.25">
      <c r="A780" s="348" t="s">
        <v>192</v>
      </c>
      <c r="B780" s="349"/>
      <c r="C780" s="349"/>
      <c r="D780" s="349"/>
      <c r="E780" s="350"/>
      <c r="G780" s="185"/>
    </row>
    <row r="781" spans="1:7" x14ac:dyDescent="0.2">
      <c r="A781" s="346"/>
      <c r="B781" s="5">
        <v>2020</v>
      </c>
      <c r="C781" s="5">
        <v>2021</v>
      </c>
      <c r="D781" s="5">
        <v>2022</v>
      </c>
      <c r="E781" s="5">
        <v>2023</v>
      </c>
      <c r="G781" s="185"/>
    </row>
    <row r="782" spans="1:7" ht="12.75" thickBot="1" x14ac:dyDescent="0.25">
      <c r="A782" s="347"/>
      <c r="B782" s="9" t="s">
        <v>5</v>
      </c>
      <c r="C782" s="9" t="s">
        <v>6</v>
      </c>
      <c r="D782" s="9" t="s">
        <v>6</v>
      </c>
      <c r="E782" s="9" t="s">
        <v>6</v>
      </c>
      <c r="G782" s="185"/>
    </row>
    <row r="783" spans="1:7" ht="12.75" thickBot="1" x14ac:dyDescent="0.25">
      <c r="A783" s="1" t="s">
        <v>38</v>
      </c>
      <c r="B783" s="12">
        <f>B784+B785+B786+B787</f>
        <v>0</v>
      </c>
      <c r="C783" s="12">
        <f t="shared" ref="C783:E783" si="177">C784+C785+C786+C787</f>
        <v>0</v>
      </c>
      <c r="D783" s="12">
        <f t="shared" si="177"/>
        <v>0</v>
      </c>
      <c r="E783" s="12">
        <f t="shared" si="177"/>
        <v>0</v>
      </c>
      <c r="G783" s="185"/>
    </row>
    <row r="784" spans="1:7" ht="12.75" thickBot="1" x14ac:dyDescent="0.25">
      <c r="A784" s="2" t="s">
        <v>50</v>
      </c>
      <c r="B784" s="12"/>
      <c r="C784" s="12"/>
      <c r="D784" s="12"/>
      <c r="E784" s="12"/>
      <c r="G784" s="185"/>
    </row>
    <row r="785" spans="1:7" ht="12.75" thickBot="1" x14ac:dyDescent="0.25">
      <c r="A785" s="2" t="s">
        <v>84</v>
      </c>
      <c r="B785" s="12"/>
      <c r="C785" s="12"/>
      <c r="D785" s="12"/>
      <c r="E785" s="12"/>
      <c r="G785" s="185"/>
    </row>
    <row r="786" spans="1:7" ht="12.75" thickBot="1" x14ac:dyDescent="0.25">
      <c r="A786" s="2" t="s">
        <v>85</v>
      </c>
      <c r="B786" s="12"/>
      <c r="C786" s="12"/>
      <c r="D786" s="12"/>
      <c r="E786" s="12"/>
      <c r="G786" s="185"/>
    </row>
    <row r="787" spans="1:7" ht="12.75" thickBot="1" x14ac:dyDescent="0.25">
      <c r="A787" s="2" t="s">
        <v>86</v>
      </c>
      <c r="B787" s="12"/>
      <c r="C787" s="12"/>
      <c r="D787" s="12"/>
      <c r="E787" s="12"/>
      <c r="G787" s="185"/>
    </row>
    <row r="788" spans="1:7" ht="12.75" thickBot="1" x14ac:dyDescent="0.25">
      <c r="A788" s="1" t="s">
        <v>39</v>
      </c>
      <c r="B788" s="13">
        <f>B789+B790+B791+B792</f>
        <v>6200000</v>
      </c>
      <c r="C788" s="13">
        <f t="shared" ref="C788:E788" si="178">C789+C790+C791+C792</f>
        <v>0</v>
      </c>
      <c r="D788" s="13">
        <f t="shared" si="178"/>
        <v>0</v>
      </c>
      <c r="E788" s="13">
        <f t="shared" si="178"/>
        <v>0</v>
      </c>
      <c r="G788" s="185"/>
    </row>
    <row r="789" spans="1:7" ht="12.75" thickBot="1" x14ac:dyDescent="0.25">
      <c r="A789" s="2" t="s">
        <v>50</v>
      </c>
      <c r="B789" s="10">
        <v>6200000</v>
      </c>
      <c r="C789" s="13"/>
      <c r="D789" s="13"/>
      <c r="E789" s="13"/>
      <c r="G789" s="185"/>
    </row>
    <row r="790" spans="1:7" ht="12.75" thickBot="1" x14ac:dyDescent="0.25">
      <c r="A790" s="2" t="s">
        <v>84</v>
      </c>
      <c r="B790" s="13"/>
      <c r="C790" s="13"/>
      <c r="D790" s="13"/>
      <c r="E790" s="13"/>
      <c r="G790" s="185"/>
    </row>
    <row r="791" spans="1:7" ht="12.75" thickBot="1" x14ac:dyDescent="0.25">
      <c r="A791" s="2" t="s">
        <v>85</v>
      </c>
      <c r="B791" s="13"/>
      <c r="C791" s="13"/>
      <c r="D791" s="13"/>
      <c r="E791" s="13"/>
      <c r="G791" s="185"/>
    </row>
    <row r="792" spans="1:7" ht="12.75" thickBot="1" x14ac:dyDescent="0.25">
      <c r="A792" s="2" t="s">
        <v>86</v>
      </c>
      <c r="B792" s="13"/>
      <c r="C792" s="13"/>
      <c r="D792" s="13"/>
      <c r="E792" s="13"/>
      <c r="G792" s="185"/>
    </row>
    <row r="793" spans="1:7" ht="12.75" thickBot="1" x14ac:dyDescent="0.25">
      <c r="A793" s="39" t="s">
        <v>30</v>
      </c>
      <c r="B793" s="13">
        <f>B783+B788</f>
        <v>6200000</v>
      </c>
      <c r="C793" s="13">
        <f t="shared" ref="C793:E793" si="179">C783+C788</f>
        <v>0</v>
      </c>
      <c r="D793" s="13">
        <f t="shared" si="179"/>
        <v>0</v>
      </c>
      <c r="E793" s="13">
        <f t="shared" si="179"/>
        <v>0</v>
      </c>
      <c r="G793" s="185"/>
    </row>
    <row r="794" spans="1:7" ht="57" customHeight="1" thickBot="1" x14ac:dyDescent="0.25">
      <c r="A794" s="289"/>
      <c r="B794" s="47" t="s">
        <v>299</v>
      </c>
      <c r="C794" s="53" t="s">
        <v>82</v>
      </c>
      <c r="D794" s="452" t="s">
        <v>299</v>
      </c>
      <c r="E794" s="453"/>
      <c r="G794" s="185"/>
    </row>
    <row r="795" spans="1:7" ht="23.25" customHeight="1" thickBot="1" x14ac:dyDescent="0.25">
      <c r="A795" s="8" t="s">
        <v>9</v>
      </c>
      <c r="B795" s="380" t="s">
        <v>299</v>
      </c>
      <c r="C795" s="381"/>
      <c r="D795" s="381"/>
      <c r="E795" s="382"/>
      <c r="G795" s="185"/>
    </row>
    <row r="796" spans="1:7" ht="12.75" thickBot="1" x14ac:dyDescent="0.25">
      <c r="A796" s="8" t="s">
        <v>14</v>
      </c>
      <c r="B796" s="361" t="s">
        <v>150</v>
      </c>
      <c r="C796" s="362"/>
      <c r="D796" s="362"/>
      <c r="E796" s="363"/>
      <c r="G796" s="185"/>
    </row>
    <row r="797" spans="1:7" x14ac:dyDescent="0.2">
      <c r="A797" s="346"/>
      <c r="B797" s="5">
        <v>2020</v>
      </c>
      <c r="C797" s="5">
        <v>2021</v>
      </c>
      <c r="D797" s="5">
        <v>2022</v>
      </c>
      <c r="E797" s="5">
        <v>2023</v>
      </c>
      <c r="G797" s="185"/>
    </row>
    <row r="798" spans="1:7" ht="12.75" thickBot="1" x14ac:dyDescent="0.25">
      <c r="A798" s="347"/>
      <c r="B798" s="9" t="s">
        <v>5</v>
      </c>
      <c r="C798" s="9" t="s">
        <v>6</v>
      </c>
      <c r="D798" s="9" t="s">
        <v>6</v>
      </c>
      <c r="E798" s="9" t="s">
        <v>6</v>
      </c>
      <c r="G798" s="185"/>
    </row>
    <row r="799" spans="1:7" ht="12.75" thickBot="1" x14ac:dyDescent="0.25">
      <c r="A799" s="8" t="s">
        <v>8</v>
      </c>
      <c r="B799" s="10">
        <v>1</v>
      </c>
      <c r="C799" s="10"/>
      <c r="D799" s="10"/>
      <c r="E799" s="10"/>
      <c r="G799" s="185"/>
    </row>
    <row r="800" spans="1:7" ht="12.75" thickBot="1" x14ac:dyDescent="0.25">
      <c r="A800" s="8" t="s">
        <v>320</v>
      </c>
      <c r="B800" s="10">
        <f t="shared" ref="B800:E800" si="180">B818</f>
        <v>21000000</v>
      </c>
      <c r="C800" s="10">
        <f t="shared" si="180"/>
        <v>0</v>
      </c>
      <c r="D800" s="10">
        <f t="shared" si="180"/>
        <v>0</v>
      </c>
      <c r="E800" s="10">
        <f t="shared" si="180"/>
        <v>0</v>
      </c>
      <c r="G800" s="185"/>
    </row>
    <row r="801" spans="1:7" ht="12.75" thickBot="1" x14ac:dyDescent="0.25">
      <c r="A801" s="8" t="s">
        <v>319</v>
      </c>
      <c r="B801" s="10">
        <f>B800/B799</f>
        <v>21000000</v>
      </c>
      <c r="C801" s="10" t="e">
        <f t="shared" ref="C801:E801" si="181">C800/C799</f>
        <v>#DIV/0!</v>
      </c>
      <c r="D801" s="10" t="e">
        <f t="shared" si="181"/>
        <v>#DIV/0!</v>
      </c>
      <c r="E801" s="10" t="e">
        <f t="shared" si="181"/>
        <v>#DIV/0!</v>
      </c>
      <c r="G801" s="185"/>
    </row>
    <row r="802" spans="1:7" ht="12.75" thickBot="1" x14ac:dyDescent="0.25">
      <c r="A802" s="8" t="s">
        <v>16</v>
      </c>
      <c r="B802" s="298" t="s">
        <v>22</v>
      </c>
      <c r="C802" s="11">
        <f>C799/B799-1</f>
        <v>-1</v>
      </c>
      <c r="D802" s="11" t="e">
        <f t="shared" ref="D802:E804" si="182">D799/C799-1</f>
        <v>#DIV/0!</v>
      </c>
      <c r="E802" s="11" t="e">
        <f t="shared" si="182"/>
        <v>#DIV/0!</v>
      </c>
      <c r="G802" s="185"/>
    </row>
    <row r="803" spans="1:7" ht="12.75" thickBot="1" x14ac:dyDescent="0.25">
      <c r="A803" s="8" t="s">
        <v>17</v>
      </c>
      <c r="B803" s="298" t="s">
        <v>22</v>
      </c>
      <c r="C803" s="11">
        <f>C800/B800-1</f>
        <v>-1</v>
      </c>
      <c r="D803" s="11" t="e">
        <f t="shared" si="182"/>
        <v>#DIV/0!</v>
      </c>
      <c r="E803" s="11" t="e">
        <f t="shared" si="182"/>
        <v>#DIV/0!</v>
      </c>
      <c r="G803" s="185"/>
    </row>
    <row r="804" spans="1:7" ht="12.75" thickBot="1" x14ac:dyDescent="0.25">
      <c r="A804" s="8" t="s">
        <v>18</v>
      </c>
      <c r="B804" s="298" t="s">
        <v>22</v>
      </c>
      <c r="C804" s="11" t="e">
        <f>C801/B801-1</f>
        <v>#DIV/0!</v>
      </c>
      <c r="D804" s="11" t="e">
        <f t="shared" si="182"/>
        <v>#DIV/0!</v>
      </c>
      <c r="E804" s="11" t="e">
        <f t="shared" si="182"/>
        <v>#DIV/0!</v>
      </c>
      <c r="G804" s="185"/>
    </row>
    <row r="805" spans="1:7" ht="12.75" customHeight="1" thickBot="1" x14ac:dyDescent="0.25">
      <c r="A805" s="348" t="s">
        <v>192</v>
      </c>
      <c r="B805" s="349"/>
      <c r="C805" s="349"/>
      <c r="D805" s="349"/>
      <c r="E805" s="350"/>
      <c r="G805" s="185"/>
    </row>
    <row r="806" spans="1:7" x14ac:dyDescent="0.2">
      <c r="A806" s="346"/>
      <c r="B806" s="5">
        <v>2020</v>
      </c>
      <c r="C806" s="5">
        <v>2021</v>
      </c>
      <c r="D806" s="5">
        <v>2022</v>
      </c>
      <c r="E806" s="5">
        <v>2023</v>
      </c>
      <c r="G806" s="185"/>
    </row>
    <row r="807" spans="1:7" ht="12.75" thickBot="1" x14ac:dyDescent="0.25">
      <c r="A807" s="347"/>
      <c r="B807" s="9" t="s">
        <v>5</v>
      </c>
      <c r="C807" s="9" t="s">
        <v>6</v>
      </c>
      <c r="D807" s="9" t="s">
        <v>6</v>
      </c>
      <c r="E807" s="9" t="s">
        <v>6</v>
      </c>
      <c r="G807" s="185"/>
    </row>
    <row r="808" spans="1:7" ht="12.75" thickBot="1" x14ac:dyDescent="0.25">
      <c r="A808" s="1" t="s">
        <v>38</v>
      </c>
      <c r="B808" s="12">
        <f>B809+B810+B811+B812</f>
        <v>0</v>
      </c>
      <c r="C808" s="12">
        <f t="shared" ref="C808:E808" si="183">C809+C810+C811+C812</f>
        <v>0</v>
      </c>
      <c r="D808" s="12">
        <f t="shared" si="183"/>
        <v>0</v>
      </c>
      <c r="E808" s="12">
        <f t="shared" si="183"/>
        <v>0</v>
      </c>
      <c r="G808" s="185"/>
    </row>
    <row r="809" spans="1:7" ht="12.75" thickBot="1" x14ac:dyDescent="0.25">
      <c r="A809" s="2" t="s">
        <v>50</v>
      </c>
      <c r="B809" s="12"/>
      <c r="C809" s="12"/>
      <c r="D809" s="12"/>
      <c r="E809" s="12"/>
      <c r="G809" s="185"/>
    </row>
    <row r="810" spans="1:7" ht="12.75" thickBot="1" x14ac:dyDescent="0.25">
      <c r="A810" s="2" t="s">
        <v>84</v>
      </c>
      <c r="B810" s="12"/>
      <c r="C810" s="12"/>
      <c r="D810" s="12"/>
      <c r="E810" s="12"/>
      <c r="G810" s="185"/>
    </row>
    <row r="811" spans="1:7" ht="12.75" thickBot="1" x14ac:dyDescent="0.25">
      <c r="A811" s="2" t="s">
        <v>85</v>
      </c>
      <c r="B811" s="12"/>
      <c r="C811" s="12"/>
      <c r="D811" s="12"/>
      <c r="E811" s="12"/>
      <c r="G811" s="185"/>
    </row>
    <row r="812" spans="1:7" ht="12.75" thickBot="1" x14ac:dyDescent="0.25">
      <c r="A812" s="2" t="s">
        <v>86</v>
      </c>
      <c r="B812" s="12"/>
      <c r="C812" s="12"/>
      <c r="D812" s="12"/>
      <c r="E812" s="12"/>
      <c r="G812" s="185"/>
    </row>
    <row r="813" spans="1:7" ht="12.75" thickBot="1" x14ac:dyDescent="0.25">
      <c r="A813" s="1" t="s">
        <v>39</v>
      </c>
      <c r="B813" s="13">
        <f>B814+B815+B816+B817</f>
        <v>21000000</v>
      </c>
      <c r="C813" s="13">
        <f t="shared" ref="C813:E813" si="184">C814+C815+C816+C817</f>
        <v>0</v>
      </c>
      <c r="D813" s="13">
        <f t="shared" si="184"/>
        <v>0</v>
      </c>
      <c r="E813" s="13">
        <f t="shared" si="184"/>
        <v>0</v>
      </c>
      <c r="G813" s="185"/>
    </row>
    <row r="814" spans="1:7" ht="12.75" thickBot="1" x14ac:dyDescent="0.25">
      <c r="A814" s="2" t="s">
        <v>50</v>
      </c>
      <c r="B814" s="10">
        <v>21000000</v>
      </c>
      <c r="C814" s="13"/>
      <c r="D814" s="13"/>
      <c r="E814" s="13"/>
      <c r="G814" s="185"/>
    </row>
    <row r="815" spans="1:7" ht="12.75" thickBot="1" x14ac:dyDescent="0.25">
      <c r="A815" s="2" t="s">
        <v>84</v>
      </c>
      <c r="B815" s="13"/>
      <c r="C815" s="13"/>
      <c r="D815" s="13"/>
      <c r="E815" s="13"/>
      <c r="G815" s="185"/>
    </row>
    <row r="816" spans="1:7" ht="12.75" thickBot="1" x14ac:dyDescent="0.25">
      <c r="A816" s="2" t="s">
        <v>85</v>
      </c>
      <c r="B816" s="13"/>
      <c r="C816" s="13"/>
      <c r="D816" s="13"/>
      <c r="E816" s="13"/>
      <c r="G816" s="185"/>
    </row>
    <row r="817" spans="1:7" ht="12.75" thickBot="1" x14ac:dyDescent="0.25">
      <c r="A817" s="2" t="s">
        <v>86</v>
      </c>
      <c r="B817" s="13"/>
      <c r="C817" s="13"/>
      <c r="D817" s="13"/>
      <c r="E817" s="13"/>
      <c r="G817" s="185"/>
    </row>
    <row r="818" spans="1:7" ht="12.75" thickBot="1" x14ac:dyDescent="0.25">
      <c r="A818" s="39" t="s">
        <v>30</v>
      </c>
      <c r="B818" s="13">
        <f>B808+B813</f>
        <v>21000000</v>
      </c>
      <c r="C818" s="13">
        <f t="shared" ref="C818:E818" si="185">C808+C813</f>
        <v>0</v>
      </c>
      <c r="D818" s="13">
        <f t="shared" si="185"/>
        <v>0</v>
      </c>
      <c r="E818" s="13">
        <f t="shared" si="185"/>
        <v>0</v>
      </c>
      <c r="G818" s="185"/>
    </row>
    <row r="819" spans="1:7" ht="57" customHeight="1" thickBot="1" x14ac:dyDescent="0.25">
      <c r="A819" s="289"/>
      <c r="B819" s="47" t="s">
        <v>300</v>
      </c>
      <c r="C819" s="53" t="s">
        <v>82</v>
      </c>
      <c r="D819" s="452"/>
      <c r="E819" s="453"/>
      <c r="G819" s="185"/>
    </row>
    <row r="820" spans="1:7" ht="21.75" customHeight="1" thickBot="1" x14ac:dyDescent="0.25">
      <c r="A820" s="8" t="s">
        <v>9</v>
      </c>
      <c r="B820" s="380" t="s">
        <v>300</v>
      </c>
      <c r="C820" s="381"/>
      <c r="D820" s="381"/>
      <c r="E820" s="382"/>
      <c r="G820" s="185"/>
    </row>
    <row r="821" spans="1:7" ht="12.75" thickBot="1" x14ac:dyDescent="0.25">
      <c r="A821" s="8" t="s">
        <v>14</v>
      </c>
      <c r="B821" s="361" t="s">
        <v>150</v>
      </c>
      <c r="C821" s="362"/>
      <c r="D821" s="362"/>
      <c r="E821" s="363"/>
      <c r="G821" s="185"/>
    </row>
    <row r="822" spans="1:7" x14ac:dyDescent="0.2">
      <c r="A822" s="346"/>
      <c r="B822" s="5">
        <v>2020</v>
      </c>
      <c r="C822" s="5">
        <v>2021</v>
      </c>
      <c r="D822" s="5">
        <v>2022</v>
      </c>
      <c r="E822" s="5">
        <v>2023</v>
      </c>
      <c r="G822" s="185"/>
    </row>
    <row r="823" spans="1:7" ht="12.75" thickBot="1" x14ac:dyDescent="0.25">
      <c r="A823" s="347"/>
      <c r="B823" s="9" t="s">
        <v>5</v>
      </c>
      <c r="C823" s="9" t="s">
        <v>6</v>
      </c>
      <c r="D823" s="9" t="s">
        <v>6</v>
      </c>
      <c r="E823" s="9" t="s">
        <v>6</v>
      </c>
      <c r="G823" s="185"/>
    </row>
    <row r="824" spans="1:7" ht="12.75" thickBot="1" x14ac:dyDescent="0.25">
      <c r="A824" s="8" t="s">
        <v>8</v>
      </c>
      <c r="B824" s="10">
        <v>1</v>
      </c>
      <c r="C824" s="10"/>
      <c r="D824" s="10"/>
      <c r="E824" s="10"/>
      <c r="G824" s="185"/>
    </row>
    <row r="825" spans="1:7" ht="12.75" thickBot="1" x14ac:dyDescent="0.25">
      <c r="A825" s="8" t="s">
        <v>317</v>
      </c>
      <c r="B825" s="10">
        <f t="shared" ref="B825:E825" si="186">B843</f>
        <v>36000000</v>
      </c>
      <c r="C825" s="10">
        <f t="shared" si="186"/>
        <v>0</v>
      </c>
      <c r="D825" s="10">
        <f t="shared" si="186"/>
        <v>0</v>
      </c>
      <c r="E825" s="10">
        <f t="shared" si="186"/>
        <v>0</v>
      </c>
      <c r="G825" s="185"/>
    </row>
    <row r="826" spans="1:7" ht="12.75" thickBot="1" x14ac:dyDescent="0.25">
      <c r="A826" s="8" t="s">
        <v>318</v>
      </c>
      <c r="B826" s="10">
        <f>B825/B824</f>
        <v>36000000</v>
      </c>
      <c r="C826" s="10" t="e">
        <f t="shared" ref="C826:E826" si="187">C825/C824</f>
        <v>#DIV/0!</v>
      </c>
      <c r="D826" s="10" t="e">
        <f t="shared" si="187"/>
        <v>#DIV/0!</v>
      </c>
      <c r="E826" s="10" t="e">
        <f t="shared" si="187"/>
        <v>#DIV/0!</v>
      </c>
      <c r="G826" s="185"/>
    </row>
    <row r="827" spans="1:7" ht="12.75" thickBot="1" x14ac:dyDescent="0.25">
      <c r="A827" s="8" t="s">
        <v>16</v>
      </c>
      <c r="B827" s="298" t="s">
        <v>22</v>
      </c>
      <c r="C827" s="11">
        <f>C824/B824-1</f>
        <v>-1</v>
      </c>
      <c r="D827" s="11" t="e">
        <f t="shared" ref="D827:E829" si="188">D824/C824-1</f>
        <v>#DIV/0!</v>
      </c>
      <c r="E827" s="11" t="e">
        <f t="shared" si="188"/>
        <v>#DIV/0!</v>
      </c>
      <c r="G827" s="185"/>
    </row>
    <row r="828" spans="1:7" ht="12.75" thickBot="1" x14ac:dyDescent="0.25">
      <c r="A828" s="8" t="s">
        <v>17</v>
      </c>
      <c r="B828" s="298" t="s">
        <v>22</v>
      </c>
      <c r="C828" s="11">
        <f>C825/B825-1</f>
        <v>-1</v>
      </c>
      <c r="D828" s="11" t="e">
        <f t="shared" si="188"/>
        <v>#DIV/0!</v>
      </c>
      <c r="E828" s="11" t="e">
        <f t="shared" si="188"/>
        <v>#DIV/0!</v>
      </c>
      <c r="G828" s="185"/>
    </row>
    <row r="829" spans="1:7" ht="12.75" thickBot="1" x14ac:dyDescent="0.25">
      <c r="A829" s="8" t="s">
        <v>18</v>
      </c>
      <c r="B829" s="298" t="s">
        <v>22</v>
      </c>
      <c r="C829" s="11" t="e">
        <f>C826/B826-1</f>
        <v>#DIV/0!</v>
      </c>
      <c r="D829" s="11" t="e">
        <f t="shared" si="188"/>
        <v>#DIV/0!</v>
      </c>
      <c r="E829" s="11" t="e">
        <f t="shared" si="188"/>
        <v>#DIV/0!</v>
      </c>
      <c r="G829" s="185"/>
    </row>
    <row r="830" spans="1:7" ht="12.75" customHeight="1" thickBot="1" x14ac:dyDescent="0.25">
      <c r="A830" s="348" t="s">
        <v>192</v>
      </c>
      <c r="B830" s="349"/>
      <c r="C830" s="349"/>
      <c r="D830" s="349"/>
      <c r="E830" s="350"/>
      <c r="G830" s="185"/>
    </row>
    <row r="831" spans="1:7" x14ac:dyDescent="0.2">
      <c r="A831" s="346"/>
      <c r="B831" s="5">
        <v>2020</v>
      </c>
      <c r="C831" s="5">
        <v>2021</v>
      </c>
      <c r="D831" s="5">
        <v>2022</v>
      </c>
      <c r="E831" s="5">
        <v>2023</v>
      </c>
      <c r="G831" s="185"/>
    </row>
    <row r="832" spans="1:7" ht="12.75" thickBot="1" x14ac:dyDescent="0.25">
      <c r="A832" s="347"/>
      <c r="B832" s="9" t="s">
        <v>5</v>
      </c>
      <c r="C832" s="9" t="s">
        <v>6</v>
      </c>
      <c r="D832" s="9" t="s">
        <v>6</v>
      </c>
      <c r="E832" s="9" t="s">
        <v>6</v>
      </c>
      <c r="G832" s="185"/>
    </row>
    <row r="833" spans="1:7" ht="12.75" thickBot="1" x14ac:dyDescent="0.25">
      <c r="A833" s="1" t="s">
        <v>38</v>
      </c>
      <c r="B833" s="12">
        <f>B834+B835+B836+B837</f>
        <v>0</v>
      </c>
      <c r="C833" s="12">
        <f t="shared" ref="C833:E833" si="189">C834+C835+C836+C837</f>
        <v>0</v>
      </c>
      <c r="D833" s="12">
        <f t="shared" si="189"/>
        <v>0</v>
      </c>
      <c r="E833" s="12">
        <f t="shared" si="189"/>
        <v>0</v>
      </c>
      <c r="G833" s="185"/>
    </row>
    <row r="834" spans="1:7" ht="12.75" thickBot="1" x14ac:dyDescent="0.25">
      <c r="A834" s="2" t="s">
        <v>50</v>
      </c>
      <c r="B834" s="12"/>
      <c r="C834" s="12"/>
      <c r="D834" s="12"/>
      <c r="E834" s="12"/>
      <c r="G834" s="185"/>
    </row>
    <row r="835" spans="1:7" ht="12.75" thickBot="1" x14ac:dyDescent="0.25">
      <c r="A835" s="2" t="s">
        <v>84</v>
      </c>
      <c r="B835" s="12"/>
      <c r="C835" s="12"/>
      <c r="D835" s="12"/>
      <c r="E835" s="12"/>
      <c r="G835" s="185"/>
    </row>
    <row r="836" spans="1:7" ht="12.75" thickBot="1" x14ac:dyDescent="0.25">
      <c r="A836" s="2" t="s">
        <v>85</v>
      </c>
      <c r="B836" s="12"/>
      <c r="C836" s="12"/>
      <c r="D836" s="12"/>
      <c r="E836" s="12"/>
      <c r="G836" s="185"/>
    </row>
    <row r="837" spans="1:7" ht="12.75" thickBot="1" x14ac:dyDescent="0.25">
      <c r="A837" s="2" t="s">
        <v>86</v>
      </c>
      <c r="B837" s="12"/>
      <c r="C837" s="12"/>
      <c r="D837" s="12"/>
      <c r="E837" s="12"/>
      <c r="G837" s="185"/>
    </row>
    <row r="838" spans="1:7" ht="12.75" thickBot="1" x14ac:dyDescent="0.25">
      <c r="A838" s="1" t="s">
        <v>39</v>
      </c>
      <c r="B838" s="13">
        <f>B839+B840+B841+B842</f>
        <v>36000000</v>
      </c>
      <c r="C838" s="13">
        <f t="shared" ref="C838:E838" si="190">C839+C840+C841+C842</f>
        <v>0</v>
      </c>
      <c r="D838" s="13">
        <f t="shared" si="190"/>
        <v>0</v>
      </c>
      <c r="E838" s="13">
        <f t="shared" si="190"/>
        <v>0</v>
      </c>
      <c r="G838" s="185"/>
    </row>
    <row r="839" spans="1:7" ht="12.75" thickBot="1" x14ac:dyDescent="0.25">
      <c r="A839" s="2" t="s">
        <v>50</v>
      </c>
      <c r="B839" s="13">
        <v>36000000</v>
      </c>
      <c r="C839" s="13"/>
      <c r="D839" s="13"/>
      <c r="E839" s="13"/>
      <c r="G839" s="185"/>
    </row>
    <row r="840" spans="1:7" ht="12.75" thickBot="1" x14ac:dyDescent="0.25">
      <c r="A840" s="2" t="s">
        <v>84</v>
      </c>
      <c r="B840" s="13"/>
      <c r="C840" s="13"/>
      <c r="D840" s="13"/>
      <c r="E840" s="13"/>
      <c r="G840" s="185"/>
    </row>
    <row r="841" spans="1:7" ht="12.75" thickBot="1" x14ac:dyDescent="0.25">
      <c r="A841" s="2" t="s">
        <v>85</v>
      </c>
      <c r="B841" s="13"/>
      <c r="C841" s="13"/>
      <c r="D841" s="13"/>
      <c r="E841" s="13"/>
      <c r="G841" s="185"/>
    </row>
    <row r="842" spans="1:7" ht="12.75" thickBot="1" x14ac:dyDescent="0.25">
      <c r="A842" s="2" t="s">
        <v>86</v>
      </c>
      <c r="B842" s="13"/>
      <c r="C842" s="13"/>
      <c r="D842" s="13"/>
      <c r="E842" s="13"/>
      <c r="G842" s="185"/>
    </row>
    <row r="843" spans="1:7" ht="12.75" thickBot="1" x14ac:dyDescent="0.25">
      <c r="A843" s="39" t="s">
        <v>30</v>
      </c>
      <c r="B843" s="13">
        <f>B833+B838</f>
        <v>36000000</v>
      </c>
      <c r="C843" s="13">
        <f t="shared" ref="C843:E843" si="191">C833+C838</f>
        <v>0</v>
      </c>
      <c r="D843" s="13">
        <f t="shared" si="191"/>
        <v>0</v>
      </c>
      <c r="E843" s="13">
        <f t="shared" si="191"/>
        <v>0</v>
      </c>
      <c r="G843" s="185"/>
    </row>
    <row r="844" spans="1:7" ht="57" customHeight="1" thickBot="1" x14ac:dyDescent="0.25">
      <c r="A844" s="289"/>
      <c r="B844" s="47" t="s">
        <v>301</v>
      </c>
      <c r="C844" s="53" t="s">
        <v>82</v>
      </c>
      <c r="D844" s="452"/>
      <c r="E844" s="453"/>
      <c r="G844" s="185"/>
    </row>
    <row r="845" spans="1:7" ht="33.75" customHeight="1" thickBot="1" x14ac:dyDescent="0.25">
      <c r="A845" s="8" t="s">
        <v>9</v>
      </c>
      <c r="B845" s="380" t="s">
        <v>301</v>
      </c>
      <c r="C845" s="381"/>
      <c r="D845" s="381"/>
      <c r="E845" s="382"/>
      <c r="G845" s="185"/>
    </row>
    <row r="846" spans="1:7" ht="12.75" thickBot="1" x14ac:dyDescent="0.25">
      <c r="A846" s="8" t="s">
        <v>14</v>
      </c>
      <c r="B846" s="361" t="s">
        <v>150</v>
      </c>
      <c r="C846" s="362"/>
      <c r="D846" s="362"/>
      <c r="E846" s="363"/>
      <c r="G846" s="185"/>
    </row>
    <row r="847" spans="1:7" x14ac:dyDescent="0.2">
      <c r="A847" s="346"/>
      <c r="B847" s="5">
        <v>2020</v>
      </c>
      <c r="C847" s="5">
        <v>2021</v>
      </c>
      <c r="D847" s="5">
        <v>2022</v>
      </c>
      <c r="E847" s="5">
        <v>2023</v>
      </c>
      <c r="G847" s="185"/>
    </row>
    <row r="848" spans="1:7" ht="12.75" thickBot="1" x14ac:dyDescent="0.25">
      <c r="A848" s="347"/>
      <c r="B848" s="9" t="s">
        <v>5</v>
      </c>
      <c r="C848" s="9" t="s">
        <v>6</v>
      </c>
      <c r="D848" s="9" t="s">
        <v>6</v>
      </c>
      <c r="E848" s="9" t="s">
        <v>6</v>
      </c>
      <c r="G848" s="185"/>
    </row>
    <row r="849" spans="1:7" ht="12.75" thickBot="1" x14ac:dyDescent="0.25">
      <c r="A849" s="8" t="s">
        <v>8</v>
      </c>
      <c r="B849" s="10">
        <v>1</v>
      </c>
      <c r="C849" s="10"/>
      <c r="D849" s="10"/>
      <c r="E849" s="10"/>
      <c r="G849" s="185"/>
    </row>
    <row r="850" spans="1:7" ht="12.75" thickBot="1" x14ac:dyDescent="0.25">
      <c r="A850" s="8" t="s">
        <v>317</v>
      </c>
      <c r="B850" s="10">
        <f t="shared" ref="B850:E850" si="192">B868</f>
        <v>17000000</v>
      </c>
      <c r="C850" s="10">
        <f t="shared" si="192"/>
        <v>0</v>
      </c>
      <c r="D850" s="10">
        <f t="shared" si="192"/>
        <v>0</v>
      </c>
      <c r="E850" s="10">
        <f t="shared" si="192"/>
        <v>0</v>
      </c>
      <c r="G850" s="185"/>
    </row>
    <row r="851" spans="1:7" ht="12.75" thickBot="1" x14ac:dyDescent="0.25">
      <c r="A851" s="8" t="s">
        <v>319</v>
      </c>
      <c r="B851" s="10">
        <f>B850/B849</f>
        <v>17000000</v>
      </c>
      <c r="C851" s="10" t="e">
        <f t="shared" ref="C851:E851" si="193">C850/C849</f>
        <v>#DIV/0!</v>
      </c>
      <c r="D851" s="10" t="e">
        <f t="shared" si="193"/>
        <v>#DIV/0!</v>
      </c>
      <c r="E851" s="10" t="e">
        <f t="shared" si="193"/>
        <v>#DIV/0!</v>
      </c>
      <c r="G851" s="185"/>
    </row>
    <row r="852" spans="1:7" ht="12.75" thickBot="1" x14ac:dyDescent="0.25">
      <c r="A852" s="8" t="s">
        <v>16</v>
      </c>
      <c r="B852" s="298" t="s">
        <v>22</v>
      </c>
      <c r="C852" s="11">
        <f>C849/B849-1</f>
        <v>-1</v>
      </c>
      <c r="D852" s="11" t="e">
        <f t="shared" ref="D852:E854" si="194">D849/C849-1</f>
        <v>#DIV/0!</v>
      </c>
      <c r="E852" s="11" t="e">
        <f t="shared" si="194"/>
        <v>#DIV/0!</v>
      </c>
      <c r="G852" s="185"/>
    </row>
    <row r="853" spans="1:7" ht="12.75" thickBot="1" x14ac:dyDescent="0.25">
      <c r="A853" s="8" t="s">
        <v>17</v>
      </c>
      <c r="B853" s="298" t="s">
        <v>22</v>
      </c>
      <c r="C853" s="11">
        <f>C850/B850-1</f>
        <v>-1</v>
      </c>
      <c r="D853" s="11" t="e">
        <f t="shared" si="194"/>
        <v>#DIV/0!</v>
      </c>
      <c r="E853" s="11" t="e">
        <f t="shared" si="194"/>
        <v>#DIV/0!</v>
      </c>
      <c r="G853" s="185"/>
    </row>
    <row r="854" spans="1:7" ht="12.75" thickBot="1" x14ac:dyDescent="0.25">
      <c r="A854" s="8" t="s">
        <v>18</v>
      </c>
      <c r="B854" s="298" t="s">
        <v>22</v>
      </c>
      <c r="C854" s="11" t="e">
        <f>C851/B851-1</f>
        <v>#DIV/0!</v>
      </c>
      <c r="D854" s="11" t="e">
        <f t="shared" si="194"/>
        <v>#DIV/0!</v>
      </c>
      <c r="E854" s="11" t="e">
        <f t="shared" si="194"/>
        <v>#DIV/0!</v>
      </c>
      <c r="G854" s="185"/>
    </row>
    <row r="855" spans="1:7" ht="12.75" customHeight="1" thickBot="1" x14ac:dyDescent="0.25">
      <c r="A855" s="348" t="s">
        <v>192</v>
      </c>
      <c r="B855" s="349"/>
      <c r="C855" s="349"/>
      <c r="D855" s="349"/>
      <c r="E855" s="350"/>
      <c r="G855" s="185"/>
    </row>
    <row r="856" spans="1:7" x14ac:dyDescent="0.2">
      <c r="A856" s="346"/>
      <c r="B856" s="5">
        <v>2020</v>
      </c>
      <c r="C856" s="5">
        <v>2021</v>
      </c>
      <c r="D856" s="5">
        <v>2022</v>
      </c>
      <c r="E856" s="5">
        <v>2023</v>
      </c>
      <c r="G856" s="185"/>
    </row>
    <row r="857" spans="1:7" ht="12.75" thickBot="1" x14ac:dyDescent="0.25">
      <c r="A857" s="347"/>
      <c r="B857" s="9" t="s">
        <v>5</v>
      </c>
      <c r="C857" s="9" t="s">
        <v>6</v>
      </c>
      <c r="D857" s="9" t="s">
        <v>6</v>
      </c>
      <c r="E857" s="9" t="s">
        <v>6</v>
      </c>
      <c r="G857" s="185"/>
    </row>
    <row r="858" spans="1:7" ht="12.75" thickBot="1" x14ac:dyDescent="0.25">
      <c r="A858" s="1" t="s">
        <v>38</v>
      </c>
      <c r="B858" s="12">
        <f>B859+B860+B861+B862</f>
        <v>0</v>
      </c>
      <c r="C858" s="12">
        <f t="shared" ref="C858:E858" si="195">C859+C860+C861+C862</f>
        <v>0</v>
      </c>
      <c r="D858" s="12">
        <f t="shared" si="195"/>
        <v>0</v>
      </c>
      <c r="E858" s="12">
        <f t="shared" si="195"/>
        <v>0</v>
      </c>
      <c r="G858" s="185"/>
    </row>
    <row r="859" spans="1:7" ht="12.75" thickBot="1" x14ac:dyDescent="0.25">
      <c r="A859" s="2" t="s">
        <v>50</v>
      </c>
      <c r="B859" s="12"/>
      <c r="C859" s="12"/>
      <c r="D859" s="12"/>
      <c r="E859" s="12"/>
      <c r="G859" s="185"/>
    </row>
    <row r="860" spans="1:7" ht="12.75" thickBot="1" x14ac:dyDescent="0.25">
      <c r="A860" s="2" t="s">
        <v>84</v>
      </c>
      <c r="B860" s="12"/>
      <c r="C860" s="12"/>
      <c r="D860" s="12"/>
      <c r="E860" s="12"/>
      <c r="G860" s="185"/>
    </row>
    <row r="861" spans="1:7" ht="12.75" thickBot="1" x14ac:dyDescent="0.25">
      <c r="A861" s="2" t="s">
        <v>85</v>
      </c>
      <c r="B861" s="12"/>
      <c r="C861" s="12"/>
      <c r="D861" s="12"/>
      <c r="E861" s="12"/>
      <c r="G861" s="185"/>
    </row>
    <row r="862" spans="1:7" ht="12.75" thickBot="1" x14ac:dyDescent="0.25">
      <c r="A862" s="2" t="s">
        <v>86</v>
      </c>
      <c r="B862" s="12"/>
      <c r="C862" s="12"/>
      <c r="D862" s="12"/>
      <c r="E862" s="12"/>
      <c r="G862" s="185"/>
    </row>
    <row r="863" spans="1:7" ht="12.75" thickBot="1" x14ac:dyDescent="0.25">
      <c r="A863" s="1" t="s">
        <v>39</v>
      </c>
      <c r="B863" s="13">
        <f>B864+B865+B866+B867</f>
        <v>17000000</v>
      </c>
      <c r="C863" s="13">
        <f t="shared" ref="C863:E863" si="196">C864+C865+C866+C867</f>
        <v>0</v>
      </c>
      <c r="D863" s="13">
        <f t="shared" si="196"/>
        <v>0</v>
      </c>
      <c r="E863" s="13">
        <f t="shared" si="196"/>
        <v>0</v>
      </c>
      <c r="G863" s="185"/>
    </row>
    <row r="864" spans="1:7" ht="12.75" thickBot="1" x14ac:dyDescent="0.25">
      <c r="A864" s="2" t="s">
        <v>50</v>
      </c>
      <c r="B864" s="13">
        <v>17000000</v>
      </c>
      <c r="C864" s="13"/>
      <c r="D864" s="13"/>
      <c r="E864" s="13"/>
      <c r="G864" s="185"/>
    </row>
    <row r="865" spans="1:7" ht="12.75" thickBot="1" x14ac:dyDescent="0.25">
      <c r="A865" s="2" t="s">
        <v>84</v>
      </c>
      <c r="B865" s="13"/>
      <c r="C865" s="13"/>
      <c r="D865" s="13"/>
      <c r="E865" s="13"/>
      <c r="G865" s="185"/>
    </row>
    <row r="866" spans="1:7" ht="12.75" thickBot="1" x14ac:dyDescent="0.25">
      <c r="A866" s="2" t="s">
        <v>85</v>
      </c>
      <c r="B866" s="13"/>
      <c r="C866" s="13"/>
      <c r="D866" s="13"/>
      <c r="E866" s="13"/>
      <c r="G866" s="185"/>
    </row>
    <row r="867" spans="1:7" ht="12.75" thickBot="1" x14ac:dyDescent="0.25">
      <c r="A867" s="2" t="s">
        <v>86</v>
      </c>
      <c r="B867" s="13"/>
      <c r="C867" s="13"/>
      <c r="D867" s="13"/>
      <c r="E867" s="13"/>
      <c r="G867" s="185"/>
    </row>
    <row r="868" spans="1:7" ht="12.75" thickBot="1" x14ac:dyDescent="0.25">
      <c r="A868" s="39" t="s">
        <v>30</v>
      </c>
      <c r="B868" s="13">
        <f>B858+B863</f>
        <v>17000000</v>
      </c>
      <c r="C868" s="13">
        <f t="shared" ref="C868:E868" si="197">C858+C863</f>
        <v>0</v>
      </c>
      <c r="D868" s="13">
        <f t="shared" si="197"/>
        <v>0</v>
      </c>
      <c r="E868" s="13">
        <f t="shared" si="197"/>
        <v>0</v>
      </c>
      <c r="G868" s="185"/>
    </row>
    <row r="869" spans="1:7" ht="57" customHeight="1" thickBot="1" x14ac:dyDescent="0.25">
      <c r="A869" s="289"/>
      <c r="B869" s="47" t="s">
        <v>302</v>
      </c>
      <c r="C869" s="53" t="s">
        <v>82</v>
      </c>
      <c r="D869" s="452"/>
      <c r="E869" s="453"/>
      <c r="G869" s="185"/>
    </row>
    <row r="870" spans="1:7" ht="33.75" customHeight="1" thickBot="1" x14ac:dyDescent="0.25">
      <c r="A870" s="8" t="s">
        <v>9</v>
      </c>
      <c r="B870" s="380" t="s">
        <v>302</v>
      </c>
      <c r="C870" s="381"/>
      <c r="D870" s="381"/>
      <c r="E870" s="382"/>
      <c r="G870" s="185"/>
    </row>
    <row r="871" spans="1:7" ht="12.75" thickBot="1" x14ac:dyDescent="0.25">
      <c r="A871" s="8" t="s">
        <v>14</v>
      </c>
      <c r="B871" s="361" t="s">
        <v>150</v>
      </c>
      <c r="C871" s="362"/>
      <c r="D871" s="362"/>
      <c r="E871" s="363"/>
      <c r="G871" s="185"/>
    </row>
    <row r="872" spans="1:7" x14ac:dyDescent="0.2">
      <c r="A872" s="346"/>
      <c r="B872" s="5">
        <v>2020</v>
      </c>
      <c r="C872" s="5">
        <v>2021</v>
      </c>
      <c r="D872" s="5">
        <v>2022</v>
      </c>
      <c r="E872" s="5">
        <v>2023</v>
      </c>
      <c r="G872" s="185"/>
    </row>
    <row r="873" spans="1:7" ht="12.75" thickBot="1" x14ac:dyDescent="0.25">
      <c r="A873" s="347"/>
      <c r="B873" s="9" t="s">
        <v>5</v>
      </c>
      <c r="C873" s="9" t="s">
        <v>6</v>
      </c>
      <c r="D873" s="9" t="s">
        <v>6</v>
      </c>
      <c r="E873" s="9" t="s">
        <v>6</v>
      </c>
      <c r="G873" s="185"/>
    </row>
    <row r="874" spans="1:7" ht="12.75" thickBot="1" x14ac:dyDescent="0.25">
      <c r="A874" s="8" t="s">
        <v>8</v>
      </c>
      <c r="B874" s="10">
        <v>1</v>
      </c>
      <c r="C874" s="10"/>
      <c r="D874" s="10"/>
      <c r="E874" s="10"/>
      <c r="G874" s="185"/>
    </row>
    <row r="875" spans="1:7" ht="12.75" thickBot="1" x14ac:dyDescent="0.25">
      <c r="A875" s="8" t="s">
        <v>317</v>
      </c>
      <c r="B875" s="10">
        <f t="shared" ref="B875:E875" si="198">B893</f>
        <v>24600000</v>
      </c>
      <c r="C875" s="10">
        <f t="shared" si="198"/>
        <v>0</v>
      </c>
      <c r="D875" s="10">
        <f t="shared" si="198"/>
        <v>0</v>
      </c>
      <c r="E875" s="10">
        <f t="shared" si="198"/>
        <v>0</v>
      </c>
      <c r="G875" s="185"/>
    </row>
    <row r="876" spans="1:7" ht="12.75" thickBot="1" x14ac:dyDescent="0.25">
      <c r="A876" s="8" t="s">
        <v>318</v>
      </c>
      <c r="B876" s="10">
        <f>B875/B874</f>
        <v>24600000</v>
      </c>
      <c r="C876" s="10" t="e">
        <f t="shared" ref="C876:E876" si="199">C875/C874</f>
        <v>#DIV/0!</v>
      </c>
      <c r="D876" s="10" t="e">
        <f t="shared" si="199"/>
        <v>#DIV/0!</v>
      </c>
      <c r="E876" s="10" t="e">
        <f t="shared" si="199"/>
        <v>#DIV/0!</v>
      </c>
      <c r="G876" s="185"/>
    </row>
    <row r="877" spans="1:7" ht="12.75" thickBot="1" x14ac:dyDescent="0.25">
      <c r="A877" s="8" t="s">
        <v>16</v>
      </c>
      <c r="B877" s="298" t="s">
        <v>22</v>
      </c>
      <c r="C877" s="11">
        <f>C874/B874-1</f>
        <v>-1</v>
      </c>
      <c r="D877" s="11" t="e">
        <f t="shared" ref="D877:E879" si="200">D874/C874-1</f>
        <v>#DIV/0!</v>
      </c>
      <c r="E877" s="11" t="e">
        <f t="shared" si="200"/>
        <v>#DIV/0!</v>
      </c>
      <c r="G877" s="185"/>
    </row>
    <row r="878" spans="1:7" ht="12.75" thickBot="1" x14ac:dyDescent="0.25">
      <c r="A878" s="8" t="s">
        <v>17</v>
      </c>
      <c r="B878" s="298" t="s">
        <v>22</v>
      </c>
      <c r="C878" s="11">
        <f>C875/B875-1</f>
        <v>-1</v>
      </c>
      <c r="D878" s="11" t="e">
        <f t="shared" si="200"/>
        <v>#DIV/0!</v>
      </c>
      <c r="E878" s="11" t="e">
        <f t="shared" si="200"/>
        <v>#DIV/0!</v>
      </c>
      <c r="G878" s="185"/>
    </row>
    <row r="879" spans="1:7" ht="12.75" thickBot="1" x14ac:dyDescent="0.25">
      <c r="A879" s="8" t="s">
        <v>18</v>
      </c>
      <c r="B879" s="298" t="s">
        <v>22</v>
      </c>
      <c r="C879" s="11" t="e">
        <f>C876/B876-1</f>
        <v>#DIV/0!</v>
      </c>
      <c r="D879" s="11" t="e">
        <f t="shared" si="200"/>
        <v>#DIV/0!</v>
      </c>
      <c r="E879" s="11" t="e">
        <f t="shared" si="200"/>
        <v>#DIV/0!</v>
      </c>
      <c r="G879" s="185"/>
    </row>
    <row r="880" spans="1:7" ht="12.75" customHeight="1" thickBot="1" x14ac:dyDescent="0.25">
      <c r="A880" s="348" t="s">
        <v>192</v>
      </c>
      <c r="B880" s="349"/>
      <c r="C880" s="349"/>
      <c r="D880" s="349"/>
      <c r="E880" s="350"/>
      <c r="G880" s="185"/>
    </row>
    <row r="881" spans="1:13" x14ac:dyDescent="0.2">
      <c r="A881" s="346"/>
      <c r="B881" s="5">
        <v>2020</v>
      </c>
      <c r="C881" s="5">
        <v>2021</v>
      </c>
      <c r="D881" s="5">
        <v>2022</v>
      </c>
      <c r="E881" s="5">
        <v>2023</v>
      </c>
      <c r="G881" s="185"/>
    </row>
    <row r="882" spans="1:13" ht="12.75" thickBot="1" x14ac:dyDescent="0.25">
      <c r="A882" s="347"/>
      <c r="B882" s="9" t="s">
        <v>5</v>
      </c>
      <c r="C882" s="9" t="s">
        <v>6</v>
      </c>
      <c r="D882" s="9" t="s">
        <v>6</v>
      </c>
      <c r="E882" s="9" t="s">
        <v>6</v>
      </c>
      <c r="G882" s="185"/>
    </row>
    <row r="883" spans="1:13" ht="12.75" thickBot="1" x14ac:dyDescent="0.25">
      <c r="A883" s="1" t="s">
        <v>38</v>
      </c>
      <c r="B883" s="12">
        <f>B884+B885+B886+B887</f>
        <v>0</v>
      </c>
      <c r="C883" s="12">
        <f t="shared" ref="C883:E883" si="201">C884+C885+C886+C887</f>
        <v>0</v>
      </c>
      <c r="D883" s="12">
        <f t="shared" si="201"/>
        <v>0</v>
      </c>
      <c r="E883" s="12">
        <f t="shared" si="201"/>
        <v>0</v>
      </c>
      <c r="G883" s="185"/>
    </row>
    <row r="884" spans="1:13" ht="12.75" thickBot="1" x14ac:dyDescent="0.25">
      <c r="A884" s="2" t="s">
        <v>50</v>
      </c>
      <c r="B884" s="12"/>
      <c r="C884" s="12"/>
      <c r="D884" s="12"/>
      <c r="E884" s="12"/>
      <c r="G884" s="185"/>
    </row>
    <row r="885" spans="1:13" ht="12.75" thickBot="1" x14ac:dyDescent="0.25">
      <c r="A885" s="2" t="s">
        <v>84</v>
      </c>
      <c r="B885" s="12"/>
      <c r="C885" s="12"/>
      <c r="D885" s="12"/>
      <c r="E885" s="12"/>
      <c r="G885" s="185"/>
    </row>
    <row r="886" spans="1:13" ht="12.75" thickBot="1" x14ac:dyDescent="0.25">
      <c r="A886" s="2" t="s">
        <v>85</v>
      </c>
      <c r="B886" s="12"/>
      <c r="C886" s="12"/>
      <c r="D886" s="12"/>
      <c r="E886" s="12"/>
      <c r="G886" s="185"/>
    </row>
    <row r="887" spans="1:13" ht="12.75" thickBot="1" x14ac:dyDescent="0.25">
      <c r="A887" s="2" t="s">
        <v>86</v>
      </c>
      <c r="B887" s="12"/>
      <c r="C887" s="12"/>
      <c r="D887" s="12"/>
      <c r="E887" s="12"/>
      <c r="G887" s="185"/>
    </row>
    <row r="888" spans="1:13" ht="12.75" thickBot="1" x14ac:dyDescent="0.25">
      <c r="A888" s="1" t="s">
        <v>39</v>
      </c>
      <c r="B888" s="13">
        <f>B889+B890+B891+B892</f>
        <v>24600000</v>
      </c>
      <c r="C888" s="13">
        <f t="shared" ref="C888:E888" si="202">C889+C890+C891+C892</f>
        <v>0</v>
      </c>
      <c r="D888" s="13">
        <f t="shared" si="202"/>
        <v>0</v>
      </c>
      <c r="E888" s="13">
        <f t="shared" si="202"/>
        <v>0</v>
      </c>
      <c r="G888" s="185"/>
    </row>
    <row r="889" spans="1:13" ht="12.75" thickBot="1" x14ac:dyDescent="0.25">
      <c r="A889" s="2" t="s">
        <v>50</v>
      </c>
      <c r="B889" s="13">
        <v>24600000</v>
      </c>
      <c r="C889" s="13"/>
      <c r="D889" s="13"/>
      <c r="E889" s="13"/>
      <c r="G889" s="185"/>
    </row>
    <row r="890" spans="1:13" ht="12.75" thickBot="1" x14ac:dyDescent="0.25">
      <c r="A890" s="2" t="s">
        <v>84</v>
      </c>
      <c r="B890" s="13"/>
      <c r="C890" s="13"/>
      <c r="D890" s="13"/>
      <c r="E890" s="13"/>
      <c r="G890" s="185"/>
    </row>
    <row r="891" spans="1:13" ht="12.75" thickBot="1" x14ac:dyDescent="0.25">
      <c r="A891" s="2" t="s">
        <v>85</v>
      </c>
      <c r="B891" s="13"/>
      <c r="C891" s="13"/>
      <c r="D891" s="13"/>
      <c r="E891" s="13"/>
      <c r="G891" s="185"/>
    </row>
    <row r="892" spans="1:13" ht="12.75" thickBot="1" x14ac:dyDescent="0.25">
      <c r="A892" s="2" t="s">
        <v>86</v>
      </c>
      <c r="B892" s="13"/>
      <c r="C892" s="13"/>
      <c r="D892" s="13"/>
      <c r="E892" s="13"/>
      <c r="G892" s="185"/>
      <c r="I892" s="185"/>
    </row>
    <row r="893" spans="1:13" ht="12.75" thickBot="1" x14ac:dyDescent="0.25">
      <c r="A893" s="39" t="s">
        <v>30</v>
      </c>
      <c r="B893" s="13">
        <f>B883+B888</f>
        <v>24600000</v>
      </c>
      <c r="C893" s="13">
        <f t="shared" ref="C893:E893" si="203">C883+C888</f>
        <v>0</v>
      </c>
      <c r="D893" s="13">
        <f t="shared" si="203"/>
        <v>0</v>
      </c>
      <c r="E893" s="13">
        <f t="shared" si="203"/>
        <v>0</v>
      </c>
      <c r="G893" s="185"/>
      <c r="I893" s="185"/>
    </row>
    <row r="894" spans="1:13" ht="20.25" customHeight="1" thickBot="1" x14ac:dyDescent="0.25">
      <c r="A894" s="96" t="s">
        <v>142</v>
      </c>
      <c r="B894" s="457" t="s">
        <v>149</v>
      </c>
      <c r="C894" s="458"/>
      <c r="D894" s="458"/>
      <c r="E894" s="459"/>
      <c r="F894" s="171"/>
      <c r="G894" s="185"/>
      <c r="I894" s="185"/>
      <c r="J894" s="171"/>
      <c r="K894" s="171"/>
      <c r="L894" s="301"/>
      <c r="M894" s="301"/>
    </row>
    <row r="895" spans="1:13" ht="43.5" customHeight="1" thickBot="1" x14ac:dyDescent="0.25">
      <c r="A895" s="21" t="s">
        <v>287</v>
      </c>
      <c r="B895" s="47" t="s">
        <v>288</v>
      </c>
      <c r="C895" s="53" t="s">
        <v>194</v>
      </c>
      <c r="D895" s="411" t="s">
        <v>287</v>
      </c>
      <c r="E895" s="412"/>
      <c r="F895" s="171"/>
      <c r="G895" s="185"/>
      <c r="I895" s="185"/>
    </row>
    <row r="896" spans="1:13" ht="15" customHeight="1" thickBot="1" x14ac:dyDescent="0.25">
      <c r="A896" s="8" t="s">
        <v>9</v>
      </c>
      <c r="B896" s="396" t="s">
        <v>288</v>
      </c>
      <c r="C896" s="397"/>
      <c r="D896" s="397"/>
      <c r="E896" s="398"/>
      <c r="F896" s="171"/>
      <c r="G896" s="185"/>
      <c r="I896" s="185"/>
    </row>
    <row r="897" spans="1:9" ht="12.75" customHeight="1" thickBot="1" x14ac:dyDescent="0.25">
      <c r="A897" s="8" t="s">
        <v>14</v>
      </c>
      <c r="B897" s="361" t="s">
        <v>150</v>
      </c>
      <c r="C897" s="362"/>
      <c r="D897" s="362"/>
      <c r="E897" s="363"/>
      <c r="F897" s="171"/>
      <c r="G897" s="185"/>
      <c r="I897" s="185"/>
    </row>
    <row r="898" spans="1:9" ht="12" customHeight="1" x14ac:dyDescent="0.2">
      <c r="A898" s="346"/>
      <c r="B898" s="5">
        <v>2020</v>
      </c>
      <c r="C898" s="5">
        <v>2021</v>
      </c>
      <c r="D898" s="5">
        <v>2022</v>
      </c>
      <c r="E898" s="5">
        <v>2023</v>
      </c>
      <c r="F898" s="171"/>
      <c r="G898" s="185"/>
      <c r="I898" s="185"/>
    </row>
    <row r="899" spans="1:9" ht="12.75" thickBot="1" x14ac:dyDescent="0.25">
      <c r="A899" s="347"/>
      <c r="B899" s="9" t="s">
        <v>5</v>
      </c>
      <c r="C899" s="9" t="s">
        <v>6</v>
      </c>
      <c r="D899" s="9" t="s">
        <v>6</v>
      </c>
      <c r="E899" s="9" t="s">
        <v>6</v>
      </c>
      <c r="F899" s="171"/>
      <c r="G899" s="185"/>
      <c r="I899" s="185"/>
    </row>
    <row r="900" spans="1:9" ht="12.75" customHeight="1" thickBot="1" x14ac:dyDescent="0.25">
      <c r="A900" s="8" t="s">
        <v>8</v>
      </c>
      <c r="B900" s="10">
        <v>1</v>
      </c>
      <c r="C900" s="10">
        <v>1</v>
      </c>
      <c r="D900" s="10"/>
      <c r="E900" s="10"/>
      <c r="F900" s="171"/>
      <c r="G900" s="185"/>
      <c r="I900" s="185"/>
    </row>
    <row r="901" spans="1:9" ht="12.75" customHeight="1" thickBot="1" x14ac:dyDescent="0.25">
      <c r="A901" s="8" t="s">
        <v>320</v>
      </c>
      <c r="B901" s="10">
        <f t="shared" ref="B901:E901" si="204">B919</f>
        <v>8000000</v>
      </c>
      <c r="C901" s="10">
        <f t="shared" si="204"/>
        <v>0</v>
      </c>
      <c r="D901" s="10">
        <f t="shared" si="204"/>
        <v>0</v>
      </c>
      <c r="E901" s="10">
        <f t="shared" si="204"/>
        <v>0</v>
      </c>
      <c r="F901" s="171"/>
      <c r="G901" s="185"/>
      <c r="I901" s="185"/>
    </row>
    <row r="902" spans="1:9" ht="12.75" customHeight="1" thickBot="1" x14ac:dyDescent="0.25">
      <c r="A902" s="8" t="s">
        <v>318</v>
      </c>
      <c r="B902" s="10">
        <f>B901/B900</f>
        <v>8000000</v>
      </c>
      <c r="C902" s="10">
        <f t="shared" ref="C902:E902" si="205">C901/C900</f>
        <v>0</v>
      </c>
      <c r="D902" s="10" t="e">
        <f t="shared" si="205"/>
        <v>#DIV/0!</v>
      </c>
      <c r="E902" s="10" t="e">
        <f t="shared" si="205"/>
        <v>#DIV/0!</v>
      </c>
      <c r="F902" s="171"/>
      <c r="G902" s="185"/>
      <c r="I902" s="185"/>
    </row>
    <row r="903" spans="1:9" ht="12.75" customHeight="1" thickBot="1" x14ac:dyDescent="0.25">
      <c r="A903" s="8" t="s">
        <v>16</v>
      </c>
      <c r="B903" s="298" t="s">
        <v>22</v>
      </c>
      <c r="C903" s="11">
        <f>C900/B900-1</f>
        <v>0</v>
      </c>
      <c r="D903" s="11">
        <f t="shared" ref="D903:E905" si="206">D900/C900-1</f>
        <v>-1</v>
      </c>
      <c r="E903" s="11" t="e">
        <f t="shared" si="206"/>
        <v>#DIV/0!</v>
      </c>
      <c r="F903" s="171"/>
      <c r="G903" s="171"/>
      <c r="H903" s="171"/>
    </row>
    <row r="904" spans="1:9" ht="12.75" customHeight="1" thickBot="1" x14ac:dyDescent="0.25">
      <c r="A904" s="8" t="s">
        <v>17</v>
      </c>
      <c r="B904" s="298" t="s">
        <v>22</v>
      </c>
      <c r="C904" s="11">
        <f>C901/B901-1</f>
        <v>-1</v>
      </c>
      <c r="D904" s="11" t="e">
        <f t="shared" si="206"/>
        <v>#DIV/0!</v>
      </c>
      <c r="E904" s="11" t="e">
        <f t="shared" si="206"/>
        <v>#DIV/0!</v>
      </c>
      <c r="F904" s="171"/>
      <c r="G904" s="171"/>
      <c r="H904" s="171"/>
    </row>
    <row r="905" spans="1:9" ht="12.75" thickBot="1" x14ac:dyDescent="0.25">
      <c r="A905" s="8" t="s">
        <v>18</v>
      </c>
      <c r="B905" s="298" t="s">
        <v>22</v>
      </c>
      <c r="C905" s="11">
        <f>C902/B902-1</f>
        <v>-1</v>
      </c>
      <c r="D905" s="11" t="e">
        <f t="shared" si="206"/>
        <v>#DIV/0!</v>
      </c>
      <c r="E905" s="11" t="e">
        <f t="shared" si="206"/>
        <v>#DIV/0!</v>
      </c>
      <c r="F905" s="171"/>
      <c r="G905" s="171"/>
      <c r="H905" s="171"/>
    </row>
    <row r="906" spans="1:9" ht="12.75" customHeight="1" thickBot="1" x14ac:dyDescent="0.25">
      <c r="A906" s="348" t="s">
        <v>192</v>
      </c>
      <c r="B906" s="349"/>
      <c r="C906" s="349"/>
      <c r="D906" s="349"/>
      <c r="E906" s="350"/>
      <c r="F906" s="171"/>
      <c r="G906" s="171"/>
      <c r="H906" s="171"/>
    </row>
    <row r="907" spans="1:9" ht="12" customHeight="1" x14ac:dyDescent="0.2">
      <c r="A907" s="346"/>
      <c r="B907" s="5">
        <v>2020</v>
      </c>
      <c r="C907" s="5">
        <v>2021</v>
      </c>
      <c r="D907" s="5">
        <v>2022</v>
      </c>
      <c r="E907" s="5">
        <v>2023</v>
      </c>
      <c r="F907" s="171"/>
      <c r="G907" s="171"/>
      <c r="H907" s="171"/>
    </row>
    <row r="908" spans="1:9" ht="12.75" thickBot="1" x14ac:dyDescent="0.25">
      <c r="A908" s="347"/>
      <c r="B908" s="9" t="s">
        <v>5</v>
      </c>
      <c r="C908" s="9" t="s">
        <v>6</v>
      </c>
      <c r="D908" s="9" t="s">
        <v>6</v>
      </c>
      <c r="E908" s="9" t="s">
        <v>6</v>
      </c>
      <c r="F908" s="171"/>
      <c r="G908" s="171"/>
      <c r="H908" s="171"/>
    </row>
    <row r="909" spans="1:9" ht="12.75" customHeight="1" thickBot="1" x14ac:dyDescent="0.25">
      <c r="A909" s="1" t="s">
        <v>38</v>
      </c>
      <c r="B909" s="12">
        <f>B910+B911+B912+B913</f>
        <v>0</v>
      </c>
      <c r="C909" s="12">
        <f t="shared" ref="C909:E909" si="207">C910+C911+C912+C913</f>
        <v>0</v>
      </c>
      <c r="D909" s="12">
        <f t="shared" si="207"/>
        <v>0</v>
      </c>
      <c r="E909" s="12">
        <f t="shared" si="207"/>
        <v>0</v>
      </c>
      <c r="F909" s="171"/>
      <c r="G909" s="171"/>
      <c r="H909" s="171"/>
    </row>
    <row r="910" spans="1:9" ht="12.75" customHeight="1" thickBot="1" x14ac:dyDescent="0.25">
      <c r="A910" s="2" t="s">
        <v>50</v>
      </c>
      <c r="B910" s="12"/>
      <c r="C910" s="12"/>
      <c r="D910" s="12"/>
      <c r="E910" s="12"/>
      <c r="F910" s="171"/>
      <c r="G910" s="171"/>
      <c r="H910" s="171"/>
    </row>
    <row r="911" spans="1:9" ht="12.75" customHeight="1" thickBot="1" x14ac:dyDescent="0.25">
      <c r="A911" s="2" t="s">
        <v>84</v>
      </c>
      <c r="B911" s="12"/>
      <c r="C911" s="12"/>
      <c r="D911" s="12"/>
      <c r="E911" s="12"/>
      <c r="F911" s="171"/>
      <c r="G911" s="171"/>
      <c r="H911" s="171"/>
    </row>
    <row r="912" spans="1:9" ht="12.75" customHeight="1" thickBot="1" x14ac:dyDescent="0.25">
      <c r="A912" s="2" t="s">
        <v>85</v>
      </c>
      <c r="B912" s="12"/>
      <c r="C912" s="12"/>
      <c r="D912" s="12"/>
      <c r="E912" s="12"/>
      <c r="F912" s="171"/>
      <c r="G912" s="171"/>
      <c r="H912" s="171"/>
    </row>
    <row r="913" spans="1:13" ht="12.75" customHeight="1" thickBot="1" x14ac:dyDescent="0.25">
      <c r="A913" s="2" t="s">
        <v>86</v>
      </c>
      <c r="B913" s="12"/>
      <c r="C913" s="12"/>
      <c r="D913" s="12"/>
      <c r="E913" s="12"/>
      <c r="F913" s="171"/>
      <c r="G913" s="171"/>
      <c r="H913" s="171"/>
    </row>
    <row r="914" spans="1:13" ht="12.75" customHeight="1" thickBot="1" x14ac:dyDescent="0.25">
      <c r="A914" s="1" t="s">
        <v>39</v>
      </c>
      <c r="B914" s="13">
        <f>B915+B916+B917+B918</f>
        <v>8000000</v>
      </c>
      <c r="C914" s="13">
        <f t="shared" ref="C914:E914" si="208">C915+C916+C917+C918</f>
        <v>0</v>
      </c>
      <c r="D914" s="13">
        <f t="shared" si="208"/>
        <v>0</v>
      </c>
      <c r="E914" s="13">
        <f t="shared" si="208"/>
        <v>0</v>
      </c>
      <c r="F914" s="171"/>
      <c r="G914" s="171"/>
      <c r="H914" s="171"/>
    </row>
    <row r="915" spans="1:13" ht="12.75" customHeight="1" thickBot="1" x14ac:dyDescent="0.25">
      <c r="A915" s="2" t="s">
        <v>50</v>
      </c>
      <c r="B915" s="13">
        <v>8000000</v>
      </c>
      <c r="C915" s="13"/>
      <c r="D915" s="13"/>
      <c r="E915" s="13"/>
      <c r="F915" s="171"/>
      <c r="G915" s="171"/>
      <c r="H915" s="171"/>
    </row>
    <row r="916" spans="1:13" ht="12.75" customHeight="1" thickBot="1" x14ac:dyDescent="0.25">
      <c r="A916" s="2" t="s">
        <v>84</v>
      </c>
      <c r="B916" s="13"/>
      <c r="C916" s="13"/>
      <c r="D916" s="13"/>
      <c r="E916" s="13"/>
      <c r="F916" s="171"/>
      <c r="G916" s="171"/>
      <c r="H916" s="171"/>
    </row>
    <row r="917" spans="1:13" ht="12.75" customHeight="1" thickBot="1" x14ac:dyDescent="0.25">
      <c r="A917" s="2" t="s">
        <v>85</v>
      </c>
      <c r="B917" s="13"/>
      <c r="C917" s="13"/>
      <c r="D917" s="13"/>
      <c r="E917" s="13"/>
      <c r="F917" s="171"/>
      <c r="G917" s="171"/>
      <c r="H917" s="171"/>
    </row>
    <row r="918" spans="1:13" ht="12.75" customHeight="1" thickBot="1" x14ac:dyDescent="0.25">
      <c r="A918" s="2" t="s">
        <v>86</v>
      </c>
      <c r="B918" s="13"/>
      <c r="C918" s="13"/>
      <c r="D918" s="13"/>
      <c r="E918" s="13"/>
      <c r="F918" s="171"/>
      <c r="G918" s="171"/>
      <c r="H918" s="171"/>
    </row>
    <row r="919" spans="1:13" ht="12.75" customHeight="1" thickBot="1" x14ac:dyDescent="0.25">
      <c r="A919" s="39" t="s">
        <v>30</v>
      </c>
      <c r="B919" s="13">
        <f>B909+B914</f>
        <v>8000000</v>
      </c>
      <c r="C919" s="13">
        <f t="shared" ref="C919:E919" si="209">C909+C914</f>
        <v>0</v>
      </c>
      <c r="D919" s="13">
        <f t="shared" si="209"/>
        <v>0</v>
      </c>
      <c r="E919" s="13">
        <f t="shared" si="209"/>
        <v>0</v>
      </c>
      <c r="F919" s="171"/>
      <c r="G919" s="171"/>
      <c r="H919" s="171"/>
      <c r="I919" s="26"/>
      <c r="J919" s="26"/>
      <c r="K919" s="26"/>
    </row>
    <row r="920" spans="1:13" ht="72.75" thickBot="1" x14ac:dyDescent="0.25">
      <c r="A920" s="21" t="s">
        <v>255</v>
      </c>
      <c r="B920" s="47" t="s">
        <v>238</v>
      </c>
      <c r="C920" s="54" t="s">
        <v>82</v>
      </c>
      <c r="D920" s="423" t="s">
        <v>255</v>
      </c>
      <c r="E920" s="424"/>
      <c r="F920" s="171"/>
      <c r="G920" s="171"/>
      <c r="H920" s="171"/>
      <c r="I920" s="263"/>
      <c r="J920" s="171"/>
      <c r="K920" s="171"/>
      <c r="L920" s="301"/>
      <c r="M920" s="301"/>
    </row>
    <row r="921" spans="1:13" ht="24.75" customHeight="1" thickBot="1" x14ac:dyDescent="0.25">
      <c r="A921" s="8" t="s">
        <v>9</v>
      </c>
      <c r="B921" s="463" t="s">
        <v>238</v>
      </c>
      <c r="C921" s="464"/>
      <c r="D921" s="464"/>
      <c r="E921" s="465"/>
      <c r="F921" s="171"/>
      <c r="G921" s="171"/>
      <c r="H921" s="171"/>
      <c r="I921" s="263"/>
      <c r="J921" s="171"/>
      <c r="K921" s="171"/>
      <c r="L921" s="301"/>
      <c r="M921" s="301"/>
    </row>
    <row r="922" spans="1:13" ht="12.75" customHeight="1" thickBot="1" x14ac:dyDescent="0.25">
      <c r="A922" s="8" t="s">
        <v>14</v>
      </c>
      <c r="B922" s="361" t="s">
        <v>150</v>
      </c>
      <c r="C922" s="362"/>
      <c r="D922" s="362"/>
      <c r="E922" s="363"/>
      <c r="F922" s="171"/>
      <c r="G922" s="171"/>
      <c r="H922" s="171"/>
      <c r="I922" s="263"/>
      <c r="J922" s="171"/>
      <c r="K922" s="171"/>
      <c r="L922" s="301"/>
      <c r="M922" s="301"/>
    </row>
    <row r="923" spans="1:13" ht="12" customHeight="1" x14ac:dyDescent="0.2">
      <c r="A923" s="346"/>
      <c r="B923" s="5">
        <v>2020</v>
      </c>
      <c r="C923" s="5">
        <v>2021</v>
      </c>
      <c r="D923" s="5">
        <v>2022</v>
      </c>
      <c r="E923" s="5">
        <v>2023</v>
      </c>
      <c r="F923" s="171"/>
      <c r="G923" s="171"/>
      <c r="H923" s="171"/>
      <c r="I923" s="263"/>
      <c r="J923" s="171"/>
      <c r="K923" s="171"/>
      <c r="L923" s="301"/>
      <c r="M923" s="301"/>
    </row>
    <row r="924" spans="1:13" ht="12.75" thickBot="1" x14ac:dyDescent="0.25">
      <c r="A924" s="347"/>
      <c r="B924" s="9" t="s">
        <v>5</v>
      </c>
      <c r="C924" s="9" t="s">
        <v>6</v>
      </c>
      <c r="D924" s="9" t="s">
        <v>6</v>
      </c>
      <c r="E924" s="9" t="s">
        <v>6</v>
      </c>
      <c r="F924" s="171"/>
      <c r="G924" s="171"/>
      <c r="H924" s="171"/>
      <c r="I924" s="263"/>
      <c r="J924" s="171"/>
      <c r="K924" s="171"/>
      <c r="L924" s="301"/>
      <c r="M924" s="301"/>
    </row>
    <row r="925" spans="1:13" ht="12.75" customHeight="1" thickBot="1" x14ac:dyDescent="0.25">
      <c r="A925" s="8" t="s">
        <v>8</v>
      </c>
      <c r="B925" s="10">
        <v>1</v>
      </c>
      <c r="C925" s="10"/>
      <c r="D925" s="10"/>
      <c r="E925" s="10"/>
      <c r="F925" s="171"/>
      <c r="G925" s="171"/>
      <c r="H925" s="171"/>
      <c r="I925" s="263"/>
      <c r="J925" s="171"/>
      <c r="K925" s="171"/>
      <c r="L925" s="301"/>
      <c r="M925" s="301"/>
    </row>
    <row r="926" spans="1:13" ht="12.75" customHeight="1" thickBot="1" x14ac:dyDescent="0.25">
      <c r="A926" s="8" t="s">
        <v>320</v>
      </c>
      <c r="B926" s="10">
        <f t="shared" ref="B926:E926" si="210">B944</f>
        <v>4000000</v>
      </c>
      <c r="C926" s="10">
        <f t="shared" si="210"/>
        <v>0</v>
      </c>
      <c r="D926" s="10">
        <f t="shared" si="210"/>
        <v>0</v>
      </c>
      <c r="E926" s="10">
        <f t="shared" si="210"/>
        <v>0</v>
      </c>
      <c r="F926" s="171"/>
      <c r="G926" s="171"/>
      <c r="H926" s="171"/>
      <c r="I926" s="263"/>
      <c r="J926" s="171"/>
      <c r="K926" s="171"/>
      <c r="L926" s="301"/>
      <c r="M926" s="301"/>
    </row>
    <row r="927" spans="1:13" ht="12.75" customHeight="1" thickBot="1" x14ac:dyDescent="0.25">
      <c r="A927" s="8" t="s">
        <v>319</v>
      </c>
      <c r="B927" s="10">
        <f>B926/B925</f>
        <v>4000000</v>
      </c>
      <c r="C927" s="10" t="e">
        <f t="shared" ref="C927:E927" si="211">C926/C925</f>
        <v>#DIV/0!</v>
      </c>
      <c r="D927" s="10" t="e">
        <f t="shared" si="211"/>
        <v>#DIV/0!</v>
      </c>
      <c r="E927" s="10" t="e">
        <f t="shared" si="211"/>
        <v>#DIV/0!</v>
      </c>
      <c r="F927" s="171"/>
      <c r="G927" s="171"/>
      <c r="H927" s="171"/>
      <c r="I927" s="263"/>
      <c r="J927" s="171"/>
      <c r="K927" s="171"/>
      <c r="L927" s="301"/>
      <c r="M927" s="301"/>
    </row>
    <row r="928" spans="1:13" ht="12.75" customHeight="1" thickBot="1" x14ac:dyDescent="0.25">
      <c r="A928" s="8" t="s">
        <v>16</v>
      </c>
      <c r="B928" s="298" t="s">
        <v>22</v>
      </c>
      <c r="C928" s="11">
        <f>C925/B925-1</f>
        <v>-1</v>
      </c>
      <c r="D928" s="11" t="e">
        <f t="shared" ref="D928:E930" si="212">D925/C925-1</f>
        <v>#DIV/0!</v>
      </c>
      <c r="E928" s="11" t="e">
        <f t="shared" si="212"/>
        <v>#DIV/0!</v>
      </c>
      <c r="F928" s="171"/>
      <c r="G928" s="171"/>
      <c r="H928" s="171"/>
      <c r="I928" s="263"/>
      <c r="J928" s="171"/>
      <c r="K928" s="171"/>
      <c r="L928" s="301"/>
      <c r="M928" s="301"/>
    </row>
    <row r="929" spans="1:13" ht="12.75" customHeight="1" thickBot="1" x14ac:dyDescent="0.25">
      <c r="A929" s="8" t="s">
        <v>17</v>
      </c>
      <c r="B929" s="298" t="s">
        <v>22</v>
      </c>
      <c r="C929" s="11">
        <f>C926/B926-1</f>
        <v>-1</v>
      </c>
      <c r="D929" s="11" t="e">
        <f t="shared" si="212"/>
        <v>#DIV/0!</v>
      </c>
      <c r="E929" s="11" t="e">
        <f t="shared" si="212"/>
        <v>#DIV/0!</v>
      </c>
      <c r="F929" s="171"/>
      <c r="G929" s="171"/>
      <c r="H929" s="171"/>
      <c r="I929" s="263"/>
      <c r="J929" s="171"/>
      <c r="K929" s="171"/>
      <c r="L929" s="301"/>
      <c r="M929" s="301"/>
    </row>
    <row r="930" spans="1:13" ht="12.75" thickBot="1" x14ac:dyDescent="0.25">
      <c r="A930" s="8" t="s">
        <v>18</v>
      </c>
      <c r="B930" s="298" t="s">
        <v>22</v>
      </c>
      <c r="C930" s="11" t="e">
        <f>C927/B927-1</f>
        <v>#DIV/0!</v>
      </c>
      <c r="D930" s="11" t="e">
        <f t="shared" si="212"/>
        <v>#DIV/0!</v>
      </c>
      <c r="E930" s="11" t="e">
        <f t="shared" si="212"/>
        <v>#DIV/0!</v>
      </c>
      <c r="F930" s="171"/>
      <c r="G930" s="171"/>
      <c r="H930" s="171"/>
      <c r="I930" s="263"/>
      <c r="J930" s="171"/>
      <c r="K930" s="171"/>
      <c r="L930" s="301"/>
      <c r="M930" s="301"/>
    </row>
    <row r="931" spans="1:13" ht="12.75" customHeight="1" thickBot="1" x14ac:dyDescent="0.25">
      <c r="A931" s="348" t="s">
        <v>192</v>
      </c>
      <c r="B931" s="349"/>
      <c r="C931" s="349"/>
      <c r="D931" s="349"/>
      <c r="E931" s="350"/>
      <c r="F931" s="171"/>
      <c r="G931" s="171"/>
      <c r="H931" s="171"/>
      <c r="I931" s="263"/>
      <c r="J931" s="171"/>
      <c r="K931" s="171"/>
      <c r="L931" s="301"/>
      <c r="M931" s="301"/>
    </row>
    <row r="932" spans="1:13" ht="12" customHeight="1" x14ac:dyDescent="0.2">
      <c r="A932" s="346"/>
      <c r="B932" s="5">
        <v>2020</v>
      </c>
      <c r="C932" s="5">
        <v>2021</v>
      </c>
      <c r="D932" s="5">
        <v>2022</v>
      </c>
      <c r="E932" s="5">
        <v>2023</v>
      </c>
      <c r="F932" s="171"/>
      <c r="G932" s="171"/>
      <c r="H932" s="171"/>
      <c r="I932" s="263"/>
      <c r="J932" s="171"/>
      <c r="K932" s="171"/>
      <c r="L932" s="301"/>
      <c r="M932" s="301"/>
    </row>
    <row r="933" spans="1:13" ht="12.75" thickBot="1" x14ac:dyDescent="0.25">
      <c r="A933" s="347"/>
      <c r="B933" s="9" t="s">
        <v>5</v>
      </c>
      <c r="C933" s="9" t="s">
        <v>6</v>
      </c>
      <c r="D933" s="9" t="s">
        <v>6</v>
      </c>
      <c r="E933" s="9" t="s">
        <v>6</v>
      </c>
      <c r="F933" s="171"/>
      <c r="G933" s="171"/>
      <c r="H933" s="171"/>
      <c r="I933" s="263"/>
      <c r="J933" s="171"/>
      <c r="K933" s="171"/>
      <c r="L933" s="301"/>
      <c r="M933" s="301"/>
    </row>
    <row r="934" spans="1:13" ht="12.75" customHeight="1" thickBot="1" x14ac:dyDescent="0.25">
      <c r="A934" s="1" t="s">
        <v>38</v>
      </c>
      <c r="B934" s="12">
        <f>B935+B936+B937+B938</f>
        <v>0</v>
      </c>
      <c r="C934" s="12">
        <f t="shared" ref="C934:E934" si="213">C935+C936+C937+C938</f>
        <v>0</v>
      </c>
      <c r="D934" s="12">
        <f t="shared" si="213"/>
        <v>0</v>
      </c>
      <c r="E934" s="12">
        <f t="shared" si="213"/>
        <v>0</v>
      </c>
      <c r="F934" s="171"/>
      <c r="G934" s="171"/>
      <c r="H934" s="171"/>
      <c r="I934" s="263"/>
      <c r="J934" s="171"/>
      <c r="K934" s="171"/>
      <c r="L934" s="301"/>
      <c r="M934" s="301"/>
    </row>
    <row r="935" spans="1:13" ht="12.75" customHeight="1" thickBot="1" x14ac:dyDescent="0.25">
      <c r="A935" s="2" t="s">
        <v>50</v>
      </c>
      <c r="B935" s="12"/>
      <c r="C935" s="12"/>
      <c r="D935" s="12"/>
      <c r="E935" s="12"/>
      <c r="F935" s="171"/>
      <c r="G935" s="171"/>
      <c r="H935" s="171"/>
      <c r="I935" s="263"/>
      <c r="J935" s="171"/>
      <c r="K935" s="171"/>
      <c r="L935" s="301"/>
      <c r="M935" s="301"/>
    </row>
    <row r="936" spans="1:13" ht="12.75" customHeight="1" thickBot="1" x14ac:dyDescent="0.25">
      <c r="A936" s="2" t="s">
        <v>84</v>
      </c>
      <c r="B936" s="12"/>
      <c r="C936" s="12"/>
      <c r="D936" s="12"/>
      <c r="E936" s="12"/>
      <c r="F936" s="171"/>
      <c r="G936" s="171"/>
      <c r="H936" s="171"/>
      <c r="I936" s="263"/>
      <c r="J936" s="171"/>
      <c r="K936" s="171"/>
      <c r="L936" s="301"/>
      <c r="M936" s="301"/>
    </row>
    <row r="937" spans="1:13" ht="12.75" customHeight="1" thickBot="1" x14ac:dyDescent="0.25">
      <c r="A937" s="2" t="s">
        <v>85</v>
      </c>
      <c r="B937" s="12"/>
      <c r="C937" s="12"/>
      <c r="D937" s="12"/>
      <c r="E937" s="12"/>
      <c r="F937" s="171"/>
      <c r="G937" s="171"/>
      <c r="H937" s="171"/>
      <c r="I937" s="263"/>
      <c r="J937" s="171"/>
      <c r="K937" s="171"/>
      <c r="L937" s="301"/>
      <c r="M937" s="301"/>
    </row>
    <row r="938" spans="1:13" ht="12.75" customHeight="1" thickBot="1" x14ac:dyDescent="0.25">
      <c r="A938" s="2" t="s">
        <v>86</v>
      </c>
      <c r="B938" s="12"/>
      <c r="C938" s="12"/>
      <c r="D938" s="12"/>
      <c r="E938" s="12"/>
      <c r="F938" s="171"/>
      <c r="G938" s="171"/>
      <c r="H938" s="171"/>
      <c r="I938" s="263"/>
      <c r="J938" s="171"/>
      <c r="K938" s="171"/>
      <c r="L938" s="301"/>
      <c r="M938" s="301"/>
    </row>
    <row r="939" spans="1:13" ht="12.75" customHeight="1" thickBot="1" x14ac:dyDescent="0.25">
      <c r="A939" s="1" t="s">
        <v>39</v>
      </c>
      <c r="B939" s="13">
        <f>B940+B941+B942+B943</f>
        <v>4000000</v>
      </c>
      <c r="C939" s="13">
        <f t="shared" ref="C939:E939" si="214">C940+C941+C942+C943</f>
        <v>0</v>
      </c>
      <c r="D939" s="13">
        <f t="shared" si="214"/>
        <v>0</v>
      </c>
      <c r="E939" s="13">
        <f t="shared" si="214"/>
        <v>0</v>
      </c>
      <c r="F939" s="171"/>
      <c r="G939" s="171"/>
      <c r="H939" s="171"/>
      <c r="I939" s="263"/>
      <c r="J939" s="171"/>
      <c r="K939" s="171"/>
      <c r="L939" s="301"/>
      <c r="M939" s="301"/>
    </row>
    <row r="940" spans="1:13" ht="12.75" customHeight="1" thickBot="1" x14ac:dyDescent="0.25">
      <c r="A940" s="2" t="s">
        <v>50</v>
      </c>
      <c r="B940" s="10">
        <v>4000000</v>
      </c>
      <c r="C940" s="10"/>
      <c r="D940" s="12"/>
      <c r="E940" s="12"/>
      <c r="F940" s="171"/>
      <c r="G940" s="171"/>
      <c r="H940" s="171"/>
      <c r="I940" s="263"/>
      <c r="J940" s="171"/>
      <c r="K940" s="171"/>
      <c r="L940" s="301"/>
      <c r="M940" s="301"/>
    </row>
    <row r="941" spans="1:13" ht="12.75" customHeight="1" thickBot="1" x14ac:dyDescent="0.25">
      <c r="A941" s="2" t="s">
        <v>84</v>
      </c>
      <c r="B941" s="13"/>
      <c r="C941" s="12"/>
      <c r="D941" s="12"/>
      <c r="E941" s="12"/>
      <c r="F941" s="171"/>
      <c r="G941" s="171"/>
      <c r="H941" s="171"/>
      <c r="I941" s="263"/>
      <c r="J941" s="171"/>
      <c r="K941" s="171"/>
      <c r="L941" s="301"/>
      <c r="M941" s="301"/>
    </row>
    <row r="942" spans="1:13" ht="12.75" customHeight="1" thickBot="1" x14ac:dyDescent="0.25">
      <c r="A942" s="2" t="s">
        <v>85</v>
      </c>
      <c r="B942" s="13"/>
      <c r="C942" s="12"/>
      <c r="D942" s="12"/>
      <c r="E942" s="12"/>
      <c r="F942" s="171"/>
      <c r="G942" s="171"/>
      <c r="H942" s="171"/>
      <c r="I942" s="263"/>
      <c r="J942" s="171"/>
      <c r="K942" s="171"/>
      <c r="L942" s="301"/>
      <c r="M942" s="301"/>
    </row>
    <row r="943" spans="1:13" ht="12.75" customHeight="1" thickBot="1" x14ac:dyDescent="0.25">
      <c r="A943" s="2" t="s">
        <v>86</v>
      </c>
      <c r="B943" s="13"/>
      <c r="C943" s="12"/>
      <c r="D943" s="12"/>
      <c r="E943" s="12"/>
      <c r="F943" s="171"/>
      <c r="G943" s="262"/>
      <c r="H943" s="262"/>
      <c r="I943" s="306"/>
      <c r="J943" s="171"/>
      <c r="K943" s="171"/>
      <c r="L943" s="301"/>
      <c r="M943" s="301"/>
    </row>
    <row r="944" spans="1:13" ht="12.75" customHeight="1" thickBot="1" x14ac:dyDescent="0.25">
      <c r="A944" s="39" t="s">
        <v>30</v>
      </c>
      <c r="B944" s="13">
        <f>B934+B939</f>
        <v>4000000</v>
      </c>
      <c r="C944" s="13">
        <f>C934+C939</f>
        <v>0</v>
      </c>
      <c r="D944" s="13">
        <f>D934+D939</f>
        <v>0</v>
      </c>
      <c r="E944" s="13">
        <f>E934+E939</f>
        <v>0</v>
      </c>
      <c r="F944" s="171"/>
      <c r="G944" s="262"/>
      <c r="H944" s="262"/>
      <c r="I944" s="306"/>
      <c r="J944" s="171"/>
      <c r="K944" s="171"/>
      <c r="L944" s="301"/>
      <c r="M944" s="301"/>
    </row>
    <row r="945" spans="1:13" ht="60.75" thickBot="1" x14ac:dyDescent="0.25">
      <c r="A945" s="21"/>
      <c r="B945" s="270" t="s">
        <v>334</v>
      </c>
      <c r="C945" s="53" t="s">
        <v>194</v>
      </c>
      <c r="D945" s="411" t="s">
        <v>332</v>
      </c>
      <c r="E945" s="412"/>
      <c r="F945" s="171"/>
      <c r="G945" s="262"/>
      <c r="H945" s="306"/>
      <c r="I945" s="307"/>
      <c r="J945" s="171"/>
      <c r="K945" s="171"/>
      <c r="L945" s="301"/>
      <c r="M945" s="301"/>
    </row>
    <row r="946" spans="1:13" ht="24.75" customHeight="1" thickBot="1" x14ac:dyDescent="0.25">
      <c r="A946" s="8" t="s">
        <v>9</v>
      </c>
      <c r="B946" s="396" t="s">
        <v>335</v>
      </c>
      <c r="C946" s="397"/>
      <c r="D946" s="397"/>
      <c r="E946" s="398"/>
      <c r="F946" s="171"/>
      <c r="G946" s="262"/>
      <c r="H946" s="306"/>
      <c r="I946" s="307"/>
      <c r="J946" s="171"/>
      <c r="K946" s="171"/>
      <c r="L946" s="301"/>
      <c r="M946" s="301"/>
    </row>
    <row r="947" spans="1:13" ht="12.75" customHeight="1" thickBot="1" x14ac:dyDescent="0.25">
      <c r="A947" s="8" t="s">
        <v>14</v>
      </c>
      <c r="B947" s="361" t="s">
        <v>150</v>
      </c>
      <c r="C947" s="362"/>
      <c r="D947" s="362"/>
      <c r="E947" s="363"/>
      <c r="F947" s="171"/>
      <c r="G947" s="262"/>
      <c r="H947" s="306"/>
      <c r="I947" s="307"/>
      <c r="J947" s="171"/>
      <c r="K947" s="171"/>
      <c r="L947" s="301"/>
      <c r="M947" s="301"/>
    </row>
    <row r="948" spans="1:13" ht="12" customHeight="1" x14ac:dyDescent="0.2">
      <c r="A948" s="346"/>
      <c r="B948" s="5">
        <v>2020</v>
      </c>
      <c r="C948" s="5">
        <v>2021</v>
      </c>
      <c r="D948" s="5">
        <v>2022</v>
      </c>
      <c r="E948" s="5">
        <v>2023</v>
      </c>
      <c r="F948" s="171"/>
      <c r="G948" s="262"/>
      <c r="H948" s="306"/>
      <c r="I948" s="307"/>
      <c r="J948" s="171"/>
      <c r="K948" s="171"/>
      <c r="L948" s="301"/>
      <c r="M948" s="301"/>
    </row>
    <row r="949" spans="1:13" ht="12.75" thickBot="1" x14ac:dyDescent="0.25">
      <c r="A949" s="347"/>
      <c r="B949" s="9" t="s">
        <v>5</v>
      </c>
      <c r="C949" s="9" t="s">
        <v>6</v>
      </c>
      <c r="D949" s="9" t="s">
        <v>6</v>
      </c>
      <c r="E949" s="9" t="s">
        <v>6</v>
      </c>
      <c r="F949" s="171"/>
      <c r="G949" s="262"/>
      <c r="H949" s="306"/>
      <c r="I949" s="307"/>
      <c r="J949" s="171"/>
      <c r="K949" s="171"/>
      <c r="L949" s="301"/>
      <c r="M949" s="301"/>
    </row>
    <row r="950" spans="1:13" ht="12.75" customHeight="1" thickBot="1" x14ac:dyDescent="0.25">
      <c r="A950" s="8" t="s">
        <v>8</v>
      </c>
      <c r="B950" s="10"/>
      <c r="C950" s="10">
        <v>1</v>
      </c>
      <c r="D950" s="10"/>
      <c r="E950" s="10"/>
      <c r="F950" s="171"/>
      <c r="G950" s="262"/>
      <c r="H950" s="306"/>
      <c r="I950" s="307"/>
      <c r="J950" s="171"/>
      <c r="K950" s="171"/>
      <c r="L950" s="301"/>
      <c r="M950" s="301"/>
    </row>
    <row r="951" spans="1:13" ht="12.75" customHeight="1" thickBot="1" x14ac:dyDescent="0.25">
      <c r="A951" s="8" t="s">
        <v>320</v>
      </c>
      <c r="B951" s="10"/>
      <c r="C951" s="10">
        <f t="shared" ref="C951:E951" si="215">C969</f>
        <v>4000000</v>
      </c>
      <c r="D951" s="10">
        <f t="shared" si="215"/>
        <v>0</v>
      </c>
      <c r="E951" s="10">
        <f t="shared" si="215"/>
        <v>0</v>
      </c>
      <c r="F951" s="171"/>
      <c r="G951" s="262"/>
      <c r="H951" s="306"/>
      <c r="I951" s="307"/>
      <c r="J951" s="171"/>
      <c r="K951" s="171"/>
      <c r="L951" s="301"/>
      <c r="M951" s="301"/>
    </row>
    <row r="952" spans="1:13" ht="12.75" customHeight="1" thickBot="1" x14ac:dyDescent="0.25">
      <c r="A952" s="8" t="s">
        <v>318</v>
      </c>
      <c r="B952" s="10"/>
      <c r="C952" s="10">
        <f t="shared" ref="C952:E952" si="216">C951/C950</f>
        <v>4000000</v>
      </c>
      <c r="D952" s="10" t="e">
        <f t="shared" si="216"/>
        <v>#DIV/0!</v>
      </c>
      <c r="E952" s="10" t="e">
        <f t="shared" si="216"/>
        <v>#DIV/0!</v>
      </c>
      <c r="F952" s="171"/>
      <c r="G952" s="171"/>
      <c r="H952" s="171"/>
      <c r="I952" s="263"/>
      <c r="J952" s="171"/>
      <c r="K952" s="171"/>
      <c r="L952" s="301"/>
      <c r="M952" s="301"/>
    </row>
    <row r="953" spans="1:13" ht="12.75" customHeight="1" thickBot="1" x14ac:dyDescent="0.25">
      <c r="A953" s="8" t="s">
        <v>16</v>
      </c>
      <c r="B953" s="298" t="s">
        <v>22</v>
      </c>
      <c r="C953" s="11" t="e">
        <f>C950/B950-1</f>
        <v>#DIV/0!</v>
      </c>
      <c r="D953" s="11">
        <f t="shared" ref="D953:E955" si="217">D950/C950-1</f>
        <v>-1</v>
      </c>
      <c r="E953" s="11" t="e">
        <f t="shared" si="217"/>
        <v>#DIV/0!</v>
      </c>
      <c r="F953" s="171"/>
      <c r="G953" s="171"/>
      <c r="H953" s="171"/>
      <c r="I953" s="263"/>
      <c r="J953" s="171"/>
      <c r="K953" s="171"/>
      <c r="L953" s="301"/>
      <c r="M953" s="301"/>
    </row>
    <row r="954" spans="1:13" ht="12.75" customHeight="1" thickBot="1" x14ac:dyDescent="0.25">
      <c r="A954" s="8" t="s">
        <v>17</v>
      </c>
      <c r="B954" s="298" t="s">
        <v>22</v>
      </c>
      <c r="C954" s="11" t="e">
        <f>C951/B951-1</f>
        <v>#DIV/0!</v>
      </c>
      <c r="D954" s="11">
        <f t="shared" si="217"/>
        <v>-1</v>
      </c>
      <c r="E954" s="11" t="e">
        <f t="shared" si="217"/>
        <v>#DIV/0!</v>
      </c>
      <c r="F954" s="171"/>
      <c r="G954" s="171"/>
      <c r="H954" s="171"/>
      <c r="I954" s="263"/>
      <c r="J954" s="171"/>
      <c r="K954" s="171"/>
      <c r="L954" s="301"/>
      <c r="M954" s="301"/>
    </row>
    <row r="955" spans="1:13" ht="12.75" thickBot="1" x14ac:dyDescent="0.25">
      <c r="A955" s="8" t="s">
        <v>18</v>
      </c>
      <c r="B955" s="298" t="s">
        <v>22</v>
      </c>
      <c r="C955" s="11" t="e">
        <f>C952/B952-1</f>
        <v>#DIV/0!</v>
      </c>
      <c r="D955" s="11" t="e">
        <f t="shared" si="217"/>
        <v>#DIV/0!</v>
      </c>
      <c r="E955" s="11" t="e">
        <f t="shared" si="217"/>
        <v>#DIV/0!</v>
      </c>
      <c r="F955" s="171"/>
      <c r="G955" s="171"/>
      <c r="H955" s="171"/>
      <c r="I955" s="263"/>
      <c r="J955" s="171"/>
      <c r="K955" s="171"/>
      <c r="L955" s="301"/>
      <c r="M955" s="301"/>
    </row>
    <row r="956" spans="1:13" ht="12.75" customHeight="1" thickBot="1" x14ac:dyDescent="0.25">
      <c r="A956" s="348" t="s">
        <v>193</v>
      </c>
      <c r="B956" s="349"/>
      <c r="C956" s="349"/>
      <c r="D956" s="349"/>
      <c r="E956" s="350"/>
      <c r="F956" s="171"/>
      <c r="G956" s="171"/>
      <c r="H956" s="171"/>
      <c r="I956" s="263"/>
      <c r="J956" s="171"/>
      <c r="K956" s="171"/>
      <c r="L956" s="301"/>
      <c r="M956" s="301"/>
    </row>
    <row r="957" spans="1:13" ht="12" customHeight="1" x14ac:dyDescent="0.2">
      <c r="A957" s="346"/>
      <c r="B957" s="5">
        <v>2020</v>
      </c>
      <c r="C957" s="5">
        <v>2021</v>
      </c>
      <c r="D957" s="5">
        <v>2022</v>
      </c>
      <c r="E957" s="5">
        <v>2023</v>
      </c>
      <c r="F957" s="171"/>
      <c r="G957" s="171"/>
      <c r="H957" s="171"/>
      <c r="I957" s="263"/>
      <c r="J957" s="171"/>
      <c r="K957" s="171"/>
      <c r="L957" s="301"/>
      <c r="M957" s="301"/>
    </row>
    <row r="958" spans="1:13" ht="12.75" thickBot="1" x14ac:dyDescent="0.25">
      <c r="A958" s="347"/>
      <c r="B958" s="9" t="s">
        <v>5</v>
      </c>
      <c r="C958" s="9" t="s">
        <v>6</v>
      </c>
      <c r="D958" s="9" t="s">
        <v>6</v>
      </c>
      <c r="E958" s="9" t="s">
        <v>6</v>
      </c>
      <c r="F958" s="171"/>
      <c r="G958" s="171"/>
      <c r="H958" s="171"/>
      <c r="I958" s="263"/>
      <c r="J958" s="171"/>
      <c r="K958" s="171"/>
      <c r="L958" s="301"/>
      <c r="M958" s="301"/>
    </row>
    <row r="959" spans="1:13" ht="12.75" customHeight="1" thickBot="1" x14ac:dyDescent="0.25">
      <c r="A959" s="1" t="s">
        <v>38</v>
      </c>
      <c r="B959" s="12">
        <f>B960+B961+B962+B963</f>
        <v>0</v>
      </c>
      <c r="C959" s="12">
        <f t="shared" ref="C959:E959" si="218">C960+C961+C962+C963</f>
        <v>0</v>
      </c>
      <c r="D959" s="12">
        <f t="shared" si="218"/>
        <v>0</v>
      </c>
      <c r="E959" s="12">
        <f t="shared" si="218"/>
        <v>0</v>
      </c>
      <c r="F959" s="171"/>
      <c r="G959" s="171"/>
      <c r="H959" s="171"/>
      <c r="I959" s="263"/>
      <c r="J959" s="171"/>
      <c r="K959" s="171"/>
      <c r="L959" s="301"/>
      <c r="M959" s="301"/>
    </row>
    <row r="960" spans="1:13" ht="12.75" customHeight="1" thickBot="1" x14ac:dyDescent="0.25">
      <c r="A960" s="2" t="s">
        <v>50</v>
      </c>
      <c r="B960" s="12"/>
      <c r="C960" s="12"/>
      <c r="D960" s="12"/>
      <c r="E960" s="12"/>
      <c r="F960" s="171"/>
      <c r="G960" s="171"/>
      <c r="H960" s="171"/>
      <c r="I960" s="263"/>
      <c r="J960" s="171"/>
      <c r="K960" s="171"/>
      <c r="L960" s="301"/>
      <c r="M960" s="301"/>
    </row>
    <row r="961" spans="1:13" ht="12.75" customHeight="1" thickBot="1" x14ac:dyDescent="0.25">
      <c r="A961" s="2" t="s">
        <v>84</v>
      </c>
      <c r="B961" s="12"/>
      <c r="C961" s="12"/>
      <c r="D961" s="12"/>
      <c r="E961" s="12"/>
      <c r="F961" s="171"/>
      <c r="G961" s="171"/>
      <c r="H961" s="171"/>
      <c r="I961" s="263"/>
      <c r="J961" s="171"/>
      <c r="K961" s="171"/>
      <c r="L961" s="301"/>
      <c r="M961" s="301"/>
    </row>
    <row r="962" spans="1:13" ht="12.75" customHeight="1" thickBot="1" x14ac:dyDescent="0.25">
      <c r="A962" s="2" t="s">
        <v>85</v>
      </c>
      <c r="B962" s="12"/>
      <c r="C962" s="12"/>
      <c r="D962" s="12"/>
      <c r="E962" s="12"/>
      <c r="F962" s="171"/>
      <c r="G962" s="171"/>
      <c r="H962" s="171"/>
      <c r="I962" s="263"/>
      <c r="J962" s="171"/>
      <c r="K962" s="171"/>
      <c r="L962" s="301"/>
      <c r="M962" s="301"/>
    </row>
    <row r="963" spans="1:13" ht="12.75" customHeight="1" thickBot="1" x14ac:dyDescent="0.25">
      <c r="A963" s="2" t="s">
        <v>86</v>
      </c>
      <c r="B963" s="12"/>
      <c r="C963" s="12"/>
      <c r="D963" s="12"/>
      <c r="E963" s="12"/>
      <c r="F963" s="171"/>
      <c r="G963" s="171"/>
      <c r="H963" s="171"/>
      <c r="I963" s="263"/>
      <c r="J963" s="171"/>
      <c r="K963" s="171"/>
      <c r="L963" s="301"/>
      <c r="M963" s="301"/>
    </row>
    <row r="964" spans="1:13" ht="12.75" customHeight="1" thickBot="1" x14ac:dyDescent="0.25">
      <c r="A964" s="1" t="s">
        <v>39</v>
      </c>
      <c r="B964" s="13">
        <f>B965+B966+B967+B968</f>
        <v>0</v>
      </c>
      <c r="C964" s="13">
        <f t="shared" ref="C964:E964" si="219">C965+C966+C967+C968</f>
        <v>4000000</v>
      </c>
      <c r="D964" s="13">
        <f t="shared" si="219"/>
        <v>0</v>
      </c>
      <c r="E964" s="13">
        <f t="shared" si="219"/>
        <v>0</v>
      </c>
      <c r="F964" s="171"/>
      <c r="G964" s="171"/>
      <c r="H964" s="171"/>
      <c r="I964" s="263"/>
      <c r="J964" s="171"/>
      <c r="K964" s="171"/>
      <c r="L964" s="301"/>
      <c r="M964" s="301"/>
    </row>
    <row r="965" spans="1:13" ht="12.75" customHeight="1" thickBot="1" x14ac:dyDescent="0.25">
      <c r="A965" s="2" t="s">
        <v>50</v>
      </c>
      <c r="B965" s="13"/>
      <c r="C965" s="13">
        <v>4000000</v>
      </c>
      <c r="D965" s="13"/>
      <c r="E965" s="13"/>
      <c r="F965" s="171"/>
      <c r="G965" s="171"/>
      <c r="H965" s="171"/>
      <c r="I965" s="263"/>
      <c r="J965" s="171"/>
      <c r="K965" s="171"/>
      <c r="L965" s="301"/>
      <c r="M965" s="301"/>
    </row>
    <row r="966" spans="1:13" ht="12.75" customHeight="1" thickBot="1" x14ac:dyDescent="0.25">
      <c r="A966" s="2" t="s">
        <v>84</v>
      </c>
      <c r="B966" s="13"/>
      <c r="C966" s="13"/>
      <c r="D966" s="13"/>
      <c r="E966" s="13"/>
      <c r="F966" s="171"/>
      <c r="G966" s="171"/>
      <c r="H966" s="171"/>
      <c r="I966" s="263"/>
      <c r="J966" s="171"/>
      <c r="K966" s="171"/>
      <c r="L966" s="301"/>
      <c r="M966" s="301"/>
    </row>
    <row r="967" spans="1:13" ht="12.75" customHeight="1" thickBot="1" x14ac:dyDescent="0.25">
      <c r="A967" s="2" t="s">
        <v>85</v>
      </c>
      <c r="B967" s="13"/>
      <c r="C967" s="13"/>
      <c r="D967" s="13"/>
      <c r="E967" s="13"/>
      <c r="F967" s="171"/>
      <c r="G967" s="171"/>
      <c r="H967" s="171"/>
      <c r="I967" s="263"/>
      <c r="J967" s="171"/>
      <c r="K967" s="171"/>
      <c r="L967" s="301"/>
      <c r="M967" s="301"/>
    </row>
    <row r="968" spans="1:13" ht="12.75" customHeight="1" thickBot="1" x14ac:dyDescent="0.25">
      <c r="A968" s="2" t="s">
        <v>86</v>
      </c>
      <c r="B968" s="13"/>
      <c r="C968" s="13"/>
      <c r="D968" s="13"/>
      <c r="E968" s="13"/>
      <c r="F968" s="171"/>
      <c r="G968" s="171"/>
      <c r="H968" s="171"/>
      <c r="I968" s="263"/>
      <c r="J968" s="171"/>
      <c r="K968" s="171"/>
      <c r="L968" s="301"/>
      <c r="M968" s="301"/>
    </row>
    <row r="969" spans="1:13" ht="12.75" customHeight="1" thickBot="1" x14ac:dyDescent="0.25">
      <c r="A969" s="39" t="s">
        <v>55</v>
      </c>
      <c r="B969" s="13">
        <f>B959+B964</f>
        <v>0</v>
      </c>
      <c r="C969" s="13">
        <f t="shared" ref="C969:E969" si="220">C959+C964</f>
        <v>4000000</v>
      </c>
      <c r="D969" s="13">
        <f t="shared" si="220"/>
        <v>0</v>
      </c>
      <c r="E969" s="13">
        <f t="shared" si="220"/>
        <v>0</v>
      </c>
      <c r="F969" s="171"/>
      <c r="G969" s="171"/>
      <c r="H969" s="171"/>
      <c r="I969" s="263"/>
      <c r="J969" s="171"/>
      <c r="K969" s="171"/>
      <c r="L969" s="301"/>
      <c r="M969" s="301"/>
    </row>
    <row r="970" spans="1:13" ht="93" customHeight="1" thickBot="1" x14ac:dyDescent="0.25">
      <c r="A970" s="289"/>
      <c r="B970" s="47" t="s">
        <v>303</v>
      </c>
      <c r="C970" s="54" t="s">
        <v>82</v>
      </c>
      <c r="D970" s="452" t="s">
        <v>303</v>
      </c>
      <c r="E970" s="453"/>
      <c r="G970" s="185"/>
    </row>
    <row r="971" spans="1:13" ht="30.75" customHeight="1" thickBot="1" x14ac:dyDescent="0.25">
      <c r="A971" s="8" t="s">
        <v>9</v>
      </c>
      <c r="B971" s="463" t="s">
        <v>303</v>
      </c>
      <c r="C971" s="464"/>
      <c r="D971" s="464"/>
      <c r="E971" s="465"/>
      <c r="G971" s="185"/>
    </row>
    <row r="972" spans="1:13" ht="12.75" thickBot="1" x14ac:dyDescent="0.25">
      <c r="A972" s="8" t="s">
        <v>14</v>
      </c>
      <c r="B972" s="361" t="s">
        <v>150</v>
      </c>
      <c r="C972" s="362"/>
      <c r="D972" s="362"/>
      <c r="E972" s="363"/>
      <c r="G972" s="185"/>
    </row>
    <row r="973" spans="1:13" x14ac:dyDescent="0.2">
      <c r="A973" s="346"/>
      <c r="B973" s="5">
        <v>2020</v>
      </c>
      <c r="C973" s="5">
        <v>2021</v>
      </c>
      <c r="D973" s="5">
        <v>2022</v>
      </c>
      <c r="E973" s="5">
        <v>2023</v>
      </c>
      <c r="G973" s="185"/>
    </row>
    <row r="974" spans="1:13" ht="12.75" thickBot="1" x14ac:dyDescent="0.25">
      <c r="A974" s="347"/>
      <c r="B974" s="9" t="s">
        <v>5</v>
      </c>
      <c r="C974" s="9" t="s">
        <v>6</v>
      </c>
      <c r="D974" s="9" t="s">
        <v>6</v>
      </c>
      <c r="E974" s="9" t="s">
        <v>6</v>
      </c>
      <c r="G974" s="185"/>
    </row>
    <row r="975" spans="1:13" ht="12.75" thickBot="1" x14ac:dyDescent="0.25">
      <c r="A975" s="8" t="s">
        <v>8</v>
      </c>
      <c r="B975" s="10">
        <v>1</v>
      </c>
      <c r="C975" s="10"/>
      <c r="D975" s="10"/>
      <c r="E975" s="10"/>
      <c r="G975" s="185"/>
    </row>
    <row r="976" spans="1:13" ht="12.75" thickBot="1" x14ac:dyDescent="0.25">
      <c r="A976" s="8" t="s">
        <v>317</v>
      </c>
      <c r="B976" s="10">
        <f t="shared" ref="B976:E976" si="221">B994</f>
        <v>1500000</v>
      </c>
      <c r="C976" s="10">
        <f t="shared" si="221"/>
        <v>0</v>
      </c>
      <c r="D976" s="10">
        <f t="shared" si="221"/>
        <v>0</v>
      </c>
      <c r="E976" s="10">
        <f t="shared" si="221"/>
        <v>0</v>
      </c>
      <c r="G976" s="185"/>
    </row>
    <row r="977" spans="1:7" ht="12.75" thickBot="1" x14ac:dyDescent="0.25">
      <c r="A977" s="8" t="s">
        <v>318</v>
      </c>
      <c r="B977" s="10">
        <f>B976/B975</f>
        <v>1500000</v>
      </c>
      <c r="C977" s="10" t="e">
        <f t="shared" ref="C977:E977" si="222">C976/C975</f>
        <v>#DIV/0!</v>
      </c>
      <c r="D977" s="10" t="e">
        <f t="shared" si="222"/>
        <v>#DIV/0!</v>
      </c>
      <c r="E977" s="10" t="e">
        <f t="shared" si="222"/>
        <v>#DIV/0!</v>
      </c>
      <c r="G977" s="185"/>
    </row>
    <row r="978" spans="1:7" ht="12.75" thickBot="1" x14ac:dyDescent="0.25">
      <c r="A978" s="8" t="s">
        <v>16</v>
      </c>
      <c r="B978" s="298" t="s">
        <v>22</v>
      </c>
      <c r="C978" s="11">
        <f>C975/B975-1</f>
        <v>-1</v>
      </c>
      <c r="D978" s="11" t="e">
        <f t="shared" ref="D978:E980" si="223">D975/C975-1</f>
        <v>#DIV/0!</v>
      </c>
      <c r="E978" s="11" t="e">
        <f t="shared" si="223"/>
        <v>#DIV/0!</v>
      </c>
      <c r="G978" s="185"/>
    </row>
    <row r="979" spans="1:7" ht="12.75" thickBot="1" x14ac:dyDescent="0.25">
      <c r="A979" s="8" t="s">
        <v>17</v>
      </c>
      <c r="B979" s="298" t="s">
        <v>22</v>
      </c>
      <c r="C979" s="11">
        <f>C976/B976-1</f>
        <v>-1</v>
      </c>
      <c r="D979" s="11" t="e">
        <f t="shared" si="223"/>
        <v>#DIV/0!</v>
      </c>
      <c r="E979" s="11" t="e">
        <f t="shared" si="223"/>
        <v>#DIV/0!</v>
      </c>
      <c r="G979" s="185"/>
    </row>
    <row r="980" spans="1:7" ht="12.75" thickBot="1" x14ac:dyDescent="0.25">
      <c r="A980" s="8" t="s">
        <v>18</v>
      </c>
      <c r="B980" s="298" t="s">
        <v>22</v>
      </c>
      <c r="C980" s="11" t="e">
        <f>C977/B977-1</f>
        <v>#DIV/0!</v>
      </c>
      <c r="D980" s="11" t="e">
        <f t="shared" si="223"/>
        <v>#DIV/0!</v>
      </c>
      <c r="E980" s="11" t="e">
        <f t="shared" si="223"/>
        <v>#DIV/0!</v>
      </c>
      <c r="G980" s="185"/>
    </row>
    <row r="981" spans="1:7" ht="12.75" customHeight="1" thickBot="1" x14ac:dyDescent="0.25">
      <c r="A981" s="348" t="s">
        <v>192</v>
      </c>
      <c r="B981" s="349"/>
      <c r="C981" s="349"/>
      <c r="D981" s="349"/>
      <c r="E981" s="350"/>
      <c r="G981" s="185"/>
    </row>
    <row r="982" spans="1:7" x14ac:dyDescent="0.2">
      <c r="A982" s="346"/>
      <c r="B982" s="5">
        <v>2020</v>
      </c>
      <c r="C982" s="5">
        <v>2021</v>
      </c>
      <c r="D982" s="5">
        <v>2022</v>
      </c>
      <c r="E982" s="5">
        <v>2023</v>
      </c>
      <c r="G982" s="185"/>
    </row>
    <row r="983" spans="1:7" ht="12.75" thickBot="1" x14ac:dyDescent="0.25">
      <c r="A983" s="347"/>
      <c r="B983" s="9" t="s">
        <v>5</v>
      </c>
      <c r="C983" s="9" t="s">
        <v>6</v>
      </c>
      <c r="D983" s="9" t="s">
        <v>6</v>
      </c>
      <c r="E983" s="9" t="s">
        <v>6</v>
      </c>
      <c r="G983" s="185"/>
    </row>
    <row r="984" spans="1:7" ht="12.75" thickBot="1" x14ac:dyDescent="0.25">
      <c r="A984" s="1" t="s">
        <v>38</v>
      </c>
      <c r="B984" s="12">
        <f>B985+B986+B987+B988</f>
        <v>0</v>
      </c>
      <c r="C984" s="12">
        <f t="shared" ref="C984:E984" si="224">C985+C986+C987+C988</f>
        <v>0</v>
      </c>
      <c r="D984" s="12">
        <f t="shared" si="224"/>
        <v>0</v>
      </c>
      <c r="E984" s="12">
        <f t="shared" si="224"/>
        <v>0</v>
      </c>
      <c r="G984" s="185"/>
    </row>
    <row r="985" spans="1:7" ht="12.75" thickBot="1" x14ac:dyDescent="0.25">
      <c r="A985" s="2" t="s">
        <v>50</v>
      </c>
      <c r="B985" s="12"/>
      <c r="C985" s="12"/>
      <c r="D985" s="12"/>
      <c r="E985" s="12"/>
      <c r="G985" s="185"/>
    </row>
    <row r="986" spans="1:7" ht="12.75" thickBot="1" x14ac:dyDescent="0.25">
      <c r="A986" s="2" t="s">
        <v>84</v>
      </c>
      <c r="B986" s="12"/>
      <c r="C986" s="12"/>
      <c r="D986" s="12"/>
      <c r="E986" s="12"/>
      <c r="G986" s="185"/>
    </row>
    <row r="987" spans="1:7" ht="12.75" thickBot="1" x14ac:dyDescent="0.25">
      <c r="A987" s="2" t="s">
        <v>85</v>
      </c>
      <c r="B987" s="12"/>
      <c r="C987" s="12"/>
      <c r="D987" s="12"/>
      <c r="E987" s="12"/>
      <c r="G987" s="185"/>
    </row>
    <row r="988" spans="1:7" ht="12.75" thickBot="1" x14ac:dyDescent="0.25">
      <c r="A988" s="2" t="s">
        <v>86</v>
      </c>
      <c r="B988" s="12"/>
      <c r="C988" s="12"/>
      <c r="D988" s="12"/>
      <c r="E988" s="12"/>
      <c r="G988" s="185"/>
    </row>
    <row r="989" spans="1:7" ht="12.75" thickBot="1" x14ac:dyDescent="0.25">
      <c r="A989" s="1" t="s">
        <v>39</v>
      </c>
      <c r="B989" s="13">
        <f>B990+B991+B992+B993</f>
        <v>1500000</v>
      </c>
      <c r="C989" s="13">
        <f t="shared" ref="C989:E989" si="225">C990+C991+C992+C993</f>
        <v>0</v>
      </c>
      <c r="D989" s="13">
        <f t="shared" si="225"/>
        <v>0</v>
      </c>
      <c r="E989" s="13">
        <f t="shared" si="225"/>
        <v>0</v>
      </c>
      <c r="G989" s="185"/>
    </row>
    <row r="990" spans="1:7" ht="12.75" thickBot="1" x14ac:dyDescent="0.25">
      <c r="A990" s="2" t="s">
        <v>50</v>
      </c>
      <c r="B990" s="10">
        <v>1500000</v>
      </c>
      <c r="C990" s="10">
        <v>0</v>
      </c>
      <c r="D990" s="12"/>
      <c r="E990" s="12"/>
      <c r="G990" s="185"/>
    </row>
    <row r="991" spans="1:7" ht="12.75" thickBot="1" x14ac:dyDescent="0.25">
      <c r="A991" s="2" t="s">
        <v>84</v>
      </c>
      <c r="B991" s="13"/>
      <c r="C991" s="12"/>
      <c r="D991" s="12"/>
      <c r="E991" s="12"/>
      <c r="G991" s="185"/>
    </row>
    <row r="992" spans="1:7" ht="12.75" thickBot="1" x14ac:dyDescent="0.25">
      <c r="A992" s="2" t="s">
        <v>85</v>
      </c>
      <c r="B992" s="13"/>
      <c r="C992" s="12"/>
      <c r="D992" s="12"/>
      <c r="E992" s="12"/>
      <c r="G992" s="185"/>
    </row>
    <row r="993" spans="1:7" ht="12.75" thickBot="1" x14ac:dyDescent="0.25">
      <c r="A993" s="2" t="s">
        <v>86</v>
      </c>
      <c r="B993" s="13"/>
      <c r="C993" s="12"/>
      <c r="D993" s="12"/>
      <c r="E993" s="12"/>
      <c r="G993" s="185"/>
    </row>
    <row r="994" spans="1:7" ht="12.75" thickBot="1" x14ac:dyDescent="0.25">
      <c r="A994" s="39" t="s">
        <v>30</v>
      </c>
      <c r="B994" s="13">
        <f>B984+B989</f>
        <v>1500000</v>
      </c>
      <c r="C994" s="13">
        <f t="shared" ref="C994:E994" si="226">C984+C989</f>
        <v>0</v>
      </c>
      <c r="D994" s="13">
        <f t="shared" si="226"/>
        <v>0</v>
      </c>
      <c r="E994" s="13">
        <f t="shared" si="226"/>
        <v>0</v>
      </c>
      <c r="G994" s="185"/>
    </row>
    <row r="995" spans="1:7" ht="69" customHeight="1" thickBot="1" x14ac:dyDescent="0.25">
      <c r="A995" s="289"/>
      <c r="B995" s="54" t="s">
        <v>304</v>
      </c>
      <c r="C995" s="54" t="s">
        <v>82</v>
      </c>
      <c r="D995" s="418" t="s">
        <v>304</v>
      </c>
      <c r="E995" s="419"/>
      <c r="G995" s="185"/>
    </row>
    <row r="996" spans="1:7" ht="21" customHeight="1" thickBot="1" x14ac:dyDescent="0.25">
      <c r="A996" s="8" t="s">
        <v>9</v>
      </c>
      <c r="B996" s="358" t="s">
        <v>304</v>
      </c>
      <c r="C996" s="359"/>
      <c r="D996" s="359"/>
      <c r="E996" s="360"/>
      <c r="G996" s="185"/>
    </row>
    <row r="997" spans="1:7" ht="12.75" thickBot="1" x14ac:dyDescent="0.25">
      <c r="A997" s="8" t="s">
        <v>14</v>
      </c>
      <c r="B997" s="361" t="s">
        <v>150</v>
      </c>
      <c r="C997" s="362"/>
      <c r="D997" s="362"/>
      <c r="E997" s="363"/>
      <c r="G997" s="185"/>
    </row>
    <row r="998" spans="1:7" x14ac:dyDescent="0.2">
      <c r="A998" s="346"/>
      <c r="B998" s="5">
        <v>2020</v>
      </c>
      <c r="C998" s="5">
        <v>2021</v>
      </c>
      <c r="D998" s="5">
        <v>2022</v>
      </c>
      <c r="E998" s="5">
        <v>2023</v>
      </c>
      <c r="G998" s="185"/>
    </row>
    <row r="999" spans="1:7" ht="12.75" thickBot="1" x14ac:dyDescent="0.25">
      <c r="A999" s="347"/>
      <c r="B999" s="9" t="s">
        <v>5</v>
      </c>
      <c r="C999" s="9" t="s">
        <v>6</v>
      </c>
      <c r="D999" s="9" t="s">
        <v>6</v>
      </c>
      <c r="E999" s="9" t="s">
        <v>6</v>
      </c>
      <c r="G999" s="185"/>
    </row>
    <row r="1000" spans="1:7" ht="12.75" thickBot="1" x14ac:dyDescent="0.25">
      <c r="A1000" s="8" t="s">
        <v>8</v>
      </c>
      <c r="B1000" s="298">
        <v>1</v>
      </c>
      <c r="C1000" s="298"/>
      <c r="D1000" s="8"/>
      <c r="E1000" s="8"/>
      <c r="G1000" s="185"/>
    </row>
    <row r="1001" spans="1:7" ht="12.75" thickBot="1" x14ac:dyDescent="0.25">
      <c r="A1001" s="8" t="s">
        <v>320</v>
      </c>
      <c r="B1001" s="10">
        <f t="shared" ref="B1001:E1001" si="227">B1019</f>
        <v>1500000</v>
      </c>
      <c r="C1001" s="10">
        <f t="shared" si="227"/>
        <v>0</v>
      </c>
      <c r="D1001" s="10">
        <f t="shared" si="227"/>
        <v>0</v>
      </c>
      <c r="E1001" s="10">
        <f t="shared" si="227"/>
        <v>0</v>
      </c>
      <c r="G1001" s="185"/>
    </row>
    <row r="1002" spans="1:7" ht="12.75" thickBot="1" x14ac:dyDescent="0.25">
      <c r="A1002" s="8" t="s">
        <v>318</v>
      </c>
      <c r="B1002" s="10">
        <f>B1001/B1000</f>
        <v>1500000</v>
      </c>
      <c r="C1002" s="10" t="e">
        <f t="shared" ref="C1002:E1002" si="228">C1001/C1000</f>
        <v>#DIV/0!</v>
      </c>
      <c r="D1002" s="10" t="e">
        <f t="shared" si="228"/>
        <v>#DIV/0!</v>
      </c>
      <c r="E1002" s="10" t="e">
        <f t="shared" si="228"/>
        <v>#DIV/0!</v>
      </c>
      <c r="G1002" s="185"/>
    </row>
    <row r="1003" spans="1:7" ht="12.75" thickBot="1" x14ac:dyDescent="0.25">
      <c r="A1003" s="8" t="s">
        <v>16</v>
      </c>
      <c r="B1003" s="298" t="s">
        <v>22</v>
      </c>
      <c r="C1003" s="11">
        <f>C1000/B1000-1</f>
        <v>-1</v>
      </c>
      <c r="D1003" s="11" t="e">
        <f t="shared" ref="D1003:E1005" si="229">D1000/C1000-1</f>
        <v>#DIV/0!</v>
      </c>
      <c r="E1003" s="11" t="e">
        <f t="shared" si="229"/>
        <v>#DIV/0!</v>
      </c>
      <c r="G1003" s="185"/>
    </row>
    <row r="1004" spans="1:7" ht="12.75" thickBot="1" x14ac:dyDescent="0.25">
      <c r="A1004" s="8" t="s">
        <v>17</v>
      </c>
      <c r="B1004" s="298" t="s">
        <v>22</v>
      </c>
      <c r="C1004" s="11">
        <f>C1001/B1001-1</f>
        <v>-1</v>
      </c>
      <c r="D1004" s="11" t="e">
        <f t="shared" si="229"/>
        <v>#DIV/0!</v>
      </c>
      <c r="E1004" s="11" t="e">
        <f t="shared" si="229"/>
        <v>#DIV/0!</v>
      </c>
      <c r="G1004" s="185"/>
    </row>
    <row r="1005" spans="1:7" ht="12.75" thickBot="1" x14ac:dyDescent="0.25">
      <c r="A1005" s="8" t="s">
        <v>18</v>
      </c>
      <c r="B1005" s="298" t="s">
        <v>22</v>
      </c>
      <c r="C1005" s="11" t="e">
        <f>C1002/B1002-1</f>
        <v>#DIV/0!</v>
      </c>
      <c r="D1005" s="11" t="e">
        <f t="shared" si="229"/>
        <v>#DIV/0!</v>
      </c>
      <c r="E1005" s="11" t="e">
        <f t="shared" si="229"/>
        <v>#DIV/0!</v>
      </c>
      <c r="G1005" s="185"/>
    </row>
    <row r="1006" spans="1:7" ht="12.75" customHeight="1" thickBot="1" x14ac:dyDescent="0.25">
      <c r="A1006" s="348" t="s">
        <v>197</v>
      </c>
      <c r="B1006" s="349"/>
      <c r="C1006" s="349"/>
      <c r="D1006" s="349"/>
      <c r="E1006" s="350"/>
      <c r="G1006" s="185"/>
    </row>
    <row r="1007" spans="1:7" x14ac:dyDescent="0.2">
      <c r="A1007" s="346"/>
      <c r="B1007" s="5">
        <v>2020</v>
      </c>
      <c r="C1007" s="5">
        <v>2021</v>
      </c>
      <c r="D1007" s="5">
        <v>2022</v>
      </c>
      <c r="E1007" s="5">
        <v>2023</v>
      </c>
      <c r="G1007" s="185"/>
    </row>
    <row r="1008" spans="1:7" ht="12.75" thickBot="1" x14ac:dyDescent="0.25">
      <c r="A1008" s="347"/>
      <c r="B1008" s="9" t="s">
        <v>5</v>
      </c>
      <c r="C1008" s="9" t="s">
        <v>6</v>
      </c>
      <c r="D1008" s="9" t="s">
        <v>6</v>
      </c>
      <c r="E1008" s="9" t="s">
        <v>6</v>
      </c>
      <c r="G1008" s="185"/>
    </row>
    <row r="1009" spans="1:9" ht="12.75" thickBot="1" x14ac:dyDescent="0.25">
      <c r="A1009" s="1" t="s">
        <v>38</v>
      </c>
      <c r="B1009" s="12">
        <f>B1010+B1011+B1012+B1013</f>
        <v>0</v>
      </c>
      <c r="C1009" s="12">
        <f t="shared" ref="C1009:E1009" si="230">C1010+C1011+C1012+C1013</f>
        <v>0</v>
      </c>
      <c r="D1009" s="12">
        <f t="shared" si="230"/>
        <v>0</v>
      </c>
      <c r="E1009" s="12">
        <f t="shared" si="230"/>
        <v>0</v>
      </c>
      <c r="G1009" s="185"/>
    </row>
    <row r="1010" spans="1:9" ht="12.75" thickBot="1" x14ac:dyDescent="0.25">
      <c r="A1010" s="2" t="s">
        <v>50</v>
      </c>
      <c r="B1010" s="12"/>
      <c r="C1010" s="12"/>
      <c r="D1010" s="12"/>
      <c r="E1010" s="12"/>
      <c r="G1010" s="185"/>
    </row>
    <row r="1011" spans="1:9" ht="12.75" thickBot="1" x14ac:dyDescent="0.25">
      <c r="A1011" s="2" t="s">
        <v>84</v>
      </c>
      <c r="B1011" s="12"/>
      <c r="C1011" s="12"/>
      <c r="D1011" s="12"/>
      <c r="E1011" s="12"/>
      <c r="G1011" s="185"/>
    </row>
    <row r="1012" spans="1:9" ht="12.75" thickBot="1" x14ac:dyDescent="0.25">
      <c r="A1012" s="2" t="s">
        <v>85</v>
      </c>
      <c r="B1012" s="12"/>
      <c r="C1012" s="12"/>
      <c r="D1012" s="12"/>
      <c r="E1012" s="12"/>
      <c r="G1012" s="185"/>
    </row>
    <row r="1013" spans="1:9" ht="12.75" thickBot="1" x14ac:dyDescent="0.25">
      <c r="A1013" s="2" t="s">
        <v>86</v>
      </c>
      <c r="B1013" s="12"/>
      <c r="C1013" s="12"/>
      <c r="D1013" s="12"/>
      <c r="E1013" s="12"/>
      <c r="G1013" s="185"/>
    </row>
    <row r="1014" spans="1:9" ht="12.75" thickBot="1" x14ac:dyDescent="0.25">
      <c r="A1014" s="1" t="s">
        <v>39</v>
      </c>
      <c r="B1014" s="13">
        <f>B1015+B1016+B1017+B1018</f>
        <v>1500000</v>
      </c>
      <c r="C1014" s="13">
        <f t="shared" ref="C1014:E1014" si="231">C1015+C1016+C1017+C1018</f>
        <v>0</v>
      </c>
      <c r="D1014" s="13">
        <f t="shared" si="231"/>
        <v>0</v>
      </c>
      <c r="E1014" s="13">
        <f t="shared" si="231"/>
        <v>0</v>
      </c>
      <c r="G1014" s="185"/>
    </row>
    <row r="1015" spans="1:9" ht="12.75" thickBot="1" x14ac:dyDescent="0.25">
      <c r="A1015" s="2" t="s">
        <v>50</v>
      </c>
      <c r="B1015" s="10">
        <v>1500000</v>
      </c>
      <c r="C1015" s="10"/>
      <c r="D1015" s="13"/>
      <c r="E1015" s="13"/>
      <c r="G1015" s="185"/>
    </row>
    <row r="1016" spans="1:9" ht="12.75" thickBot="1" x14ac:dyDescent="0.25">
      <c r="A1016" s="2" t="s">
        <v>84</v>
      </c>
      <c r="B1016" s="13"/>
      <c r="C1016" s="13"/>
      <c r="D1016" s="13"/>
      <c r="E1016" s="13"/>
      <c r="G1016" s="185"/>
    </row>
    <row r="1017" spans="1:9" ht="12.75" thickBot="1" x14ac:dyDescent="0.25">
      <c r="A1017" s="2" t="s">
        <v>85</v>
      </c>
      <c r="B1017" s="13"/>
      <c r="C1017" s="13"/>
      <c r="D1017" s="13"/>
      <c r="E1017" s="13"/>
      <c r="G1017" s="185"/>
    </row>
    <row r="1018" spans="1:9" ht="12.75" thickBot="1" x14ac:dyDescent="0.25">
      <c r="A1018" s="2" t="s">
        <v>86</v>
      </c>
      <c r="B1018" s="13"/>
      <c r="C1018" s="13"/>
      <c r="D1018" s="13"/>
      <c r="E1018" s="13"/>
      <c r="G1018" s="185"/>
      <c r="I1018" s="185"/>
    </row>
    <row r="1019" spans="1:9" ht="12.75" thickBot="1" x14ac:dyDescent="0.25">
      <c r="A1019" s="39" t="s">
        <v>55</v>
      </c>
      <c r="B1019" s="13">
        <f>B1009+B1014</f>
        <v>1500000</v>
      </c>
      <c r="C1019" s="13">
        <f t="shared" ref="C1019:E1019" si="232">C1009+C1014</f>
        <v>0</v>
      </c>
      <c r="D1019" s="13">
        <f t="shared" si="232"/>
        <v>0</v>
      </c>
      <c r="E1019" s="13">
        <f t="shared" si="232"/>
        <v>0</v>
      </c>
      <c r="G1019" s="185"/>
      <c r="I1019" s="185"/>
    </row>
    <row r="1020" spans="1:9" ht="69" customHeight="1" thickBot="1" x14ac:dyDescent="0.25">
      <c r="A1020" s="21"/>
      <c r="B1020" s="270" t="s">
        <v>331</v>
      </c>
      <c r="C1020" s="53" t="s">
        <v>194</v>
      </c>
      <c r="D1020" s="411" t="s">
        <v>332</v>
      </c>
      <c r="E1020" s="412"/>
      <c r="G1020" s="185"/>
      <c r="I1020" s="185"/>
    </row>
    <row r="1021" spans="1:9" ht="21" customHeight="1" thickBot="1" x14ac:dyDescent="0.25">
      <c r="A1021" s="8" t="s">
        <v>9</v>
      </c>
      <c r="B1021" s="396" t="s">
        <v>333</v>
      </c>
      <c r="C1021" s="397"/>
      <c r="D1021" s="397"/>
      <c r="E1021" s="398"/>
      <c r="G1021" s="185"/>
      <c r="I1021" s="185"/>
    </row>
    <row r="1022" spans="1:9" ht="12.75" thickBot="1" x14ac:dyDescent="0.25">
      <c r="A1022" s="8" t="s">
        <v>14</v>
      </c>
      <c r="B1022" s="361" t="s">
        <v>150</v>
      </c>
      <c r="C1022" s="362"/>
      <c r="D1022" s="362"/>
      <c r="E1022" s="363"/>
      <c r="G1022" s="185"/>
      <c r="I1022" s="185"/>
    </row>
    <row r="1023" spans="1:9" x14ac:dyDescent="0.2">
      <c r="A1023" s="346"/>
      <c r="B1023" s="5">
        <v>2020</v>
      </c>
      <c r="C1023" s="5">
        <v>2021</v>
      </c>
      <c r="D1023" s="5">
        <v>2022</v>
      </c>
      <c r="E1023" s="5">
        <v>2023</v>
      </c>
      <c r="G1023" s="185"/>
      <c r="I1023" s="185"/>
    </row>
    <row r="1024" spans="1:9" ht="12.75" thickBot="1" x14ac:dyDescent="0.25">
      <c r="A1024" s="347"/>
      <c r="B1024" s="9" t="s">
        <v>5</v>
      </c>
      <c r="C1024" s="9" t="s">
        <v>6</v>
      </c>
      <c r="D1024" s="9" t="s">
        <v>6</v>
      </c>
      <c r="E1024" s="9" t="s">
        <v>6</v>
      </c>
      <c r="G1024" s="185"/>
      <c r="I1024" s="185"/>
    </row>
    <row r="1025" spans="1:7" ht="12.75" thickBot="1" x14ac:dyDescent="0.25">
      <c r="A1025" s="8" t="s">
        <v>8</v>
      </c>
      <c r="B1025" s="298">
        <v>1</v>
      </c>
      <c r="C1025" s="298">
        <v>1</v>
      </c>
      <c r="D1025" s="298">
        <v>1</v>
      </c>
      <c r="E1025" s="298">
        <v>1</v>
      </c>
      <c r="G1025" s="185"/>
    </row>
    <row r="1026" spans="1:7" ht="12.75" thickBot="1" x14ac:dyDescent="0.25">
      <c r="A1026" s="8" t="s">
        <v>320</v>
      </c>
      <c r="B1026" s="10">
        <f t="shared" ref="B1026:E1026" si="233">B1044</f>
        <v>0</v>
      </c>
      <c r="C1026" s="10">
        <f t="shared" si="233"/>
        <v>0</v>
      </c>
      <c r="D1026" s="10">
        <f t="shared" si="233"/>
        <v>5231000</v>
      </c>
      <c r="E1026" s="10">
        <f t="shared" si="233"/>
        <v>7500000</v>
      </c>
      <c r="G1026" s="185"/>
    </row>
    <row r="1027" spans="1:7" ht="12.75" thickBot="1" x14ac:dyDescent="0.25">
      <c r="A1027" s="8" t="s">
        <v>318</v>
      </c>
      <c r="B1027" s="10">
        <f>B1026/B1025</f>
        <v>0</v>
      </c>
      <c r="C1027" s="10">
        <f t="shared" ref="C1027:E1027" si="234">C1026/C1025</f>
        <v>0</v>
      </c>
      <c r="D1027" s="10">
        <f t="shared" si="234"/>
        <v>5231000</v>
      </c>
      <c r="E1027" s="10">
        <f t="shared" si="234"/>
        <v>7500000</v>
      </c>
      <c r="G1027" s="185"/>
    </row>
    <row r="1028" spans="1:7" ht="12.75" thickBot="1" x14ac:dyDescent="0.25">
      <c r="A1028" s="8" t="s">
        <v>16</v>
      </c>
      <c r="B1028" s="298" t="s">
        <v>22</v>
      </c>
      <c r="C1028" s="11">
        <f>C1025/B1025-1</f>
        <v>0</v>
      </c>
      <c r="D1028" s="11">
        <f t="shared" ref="D1028:E1030" si="235">D1025/C1025-1</f>
        <v>0</v>
      </c>
      <c r="E1028" s="11">
        <f t="shared" si="235"/>
        <v>0</v>
      </c>
      <c r="G1028" s="185"/>
    </row>
    <row r="1029" spans="1:7" ht="12.75" thickBot="1" x14ac:dyDescent="0.25">
      <c r="A1029" s="8" t="s">
        <v>17</v>
      </c>
      <c r="B1029" s="298" t="s">
        <v>22</v>
      </c>
      <c r="C1029" s="11" t="e">
        <f>C1026/B1026-1</f>
        <v>#DIV/0!</v>
      </c>
      <c r="D1029" s="11" t="e">
        <f t="shared" si="235"/>
        <v>#DIV/0!</v>
      </c>
      <c r="E1029" s="11">
        <f t="shared" si="235"/>
        <v>0.43376027528197292</v>
      </c>
      <c r="G1029" s="185"/>
    </row>
    <row r="1030" spans="1:7" ht="12.75" thickBot="1" x14ac:dyDescent="0.25">
      <c r="A1030" s="8" t="s">
        <v>18</v>
      </c>
      <c r="B1030" s="298" t="s">
        <v>22</v>
      </c>
      <c r="C1030" s="11" t="e">
        <f>C1027/B1027-1</f>
        <v>#DIV/0!</v>
      </c>
      <c r="D1030" s="11" t="e">
        <f t="shared" si="235"/>
        <v>#DIV/0!</v>
      </c>
      <c r="E1030" s="11">
        <f t="shared" si="235"/>
        <v>0.43376027528197292</v>
      </c>
      <c r="G1030" s="185"/>
    </row>
    <row r="1031" spans="1:7" ht="12.75" customHeight="1" thickBot="1" x14ac:dyDescent="0.25">
      <c r="A1031" s="348" t="s">
        <v>197</v>
      </c>
      <c r="B1031" s="349"/>
      <c r="C1031" s="349"/>
      <c r="D1031" s="349"/>
      <c r="E1031" s="350"/>
      <c r="G1031" s="185"/>
    </row>
    <row r="1032" spans="1:7" x14ac:dyDescent="0.2">
      <c r="A1032" s="346"/>
      <c r="B1032" s="5">
        <v>2020</v>
      </c>
      <c r="C1032" s="5">
        <v>2021</v>
      </c>
      <c r="D1032" s="5">
        <v>2022</v>
      </c>
      <c r="E1032" s="5">
        <v>2023</v>
      </c>
      <c r="G1032" s="185"/>
    </row>
    <row r="1033" spans="1:7" ht="12.75" thickBot="1" x14ac:dyDescent="0.25">
      <c r="A1033" s="347"/>
      <c r="B1033" s="9" t="s">
        <v>5</v>
      </c>
      <c r="C1033" s="9" t="s">
        <v>6</v>
      </c>
      <c r="D1033" s="9" t="s">
        <v>6</v>
      </c>
      <c r="E1033" s="9" t="s">
        <v>6</v>
      </c>
      <c r="G1033" s="185"/>
    </row>
    <row r="1034" spans="1:7" ht="12.75" thickBot="1" x14ac:dyDescent="0.25">
      <c r="A1034" s="1" t="s">
        <v>38</v>
      </c>
      <c r="B1034" s="12">
        <f>B1035+B1036+B1037+B1038</f>
        <v>0</v>
      </c>
      <c r="C1034" s="12">
        <f t="shared" ref="C1034:E1034" si="236">C1035+C1036+C1037+C1038</f>
        <v>0</v>
      </c>
      <c r="D1034" s="12">
        <f t="shared" si="236"/>
        <v>0</v>
      </c>
      <c r="E1034" s="12">
        <f t="shared" si="236"/>
        <v>0</v>
      </c>
      <c r="G1034" s="185"/>
    </row>
    <row r="1035" spans="1:7" ht="12.75" thickBot="1" x14ac:dyDescent="0.25">
      <c r="A1035" s="2" t="s">
        <v>50</v>
      </c>
      <c r="B1035" s="12"/>
      <c r="C1035" s="12"/>
      <c r="D1035" s="12"/>
      <c r="E1035" s="12"/>
      <c r="G1035" s="185"/>
    </row>
    <row r="1036" spans="1:7" ht="12.75" thickBot="1" x14ac:dyDescent="0.25">
      <c r="A1036" s="2" t="s">
        <v>84</v>
      </c>
      <c r="B1036" s="12"/>
      <c r="C1036" s="12"/>
      <c r="D1036" s="12"/>
      <c r="E1036" s="12"/>
      <c r="G1036" s="185"/>
    </row>
    <row r="1037" spans="1:7" ht="12.75" thickBot="1" x14ac:dyDescent="0.25">
      <c r="A1037" s="2" t="s">
        <v>85</v>
      </c>
      <c r="B1037" s="12"/>
      <c r="C1037" s="12"/>
      <c r="D1037" s="12"/>
      <c r="E1037" s="12"/>
      <c r="G1037" s="185"/>
    </row>
    <row r="1038" spans="1:7" ht="12.75" thickBot="1" x14ac:dyDescent="0.25">
      <c r="A1038" s="2" t="s">
        <v>86</v>
      </c>
      <c r="B1038" s="12"/>
      <c r="C1038" s="12"/>
      <c r="D1038" s="12"/>
      <c r="E1038" s="12"/>
      <c r="G1038" s="185"/>
    </row>
    <row r="1039" spans="1:7" ht="12.75" thickBot="1" x14ac:dyDescent="0.25">
      <c r="A1039" s="1" t="s">
        <v>39</v>
      </c>
      <c r="B1039" s="13">
        <f>B1040+B1041+B1042+B1043</f>
        <v>0</v>
      </c>
      <c r="C1039" s="13">
        <f t="shared" ref="C1039:E1039" si="237">C1040+C1041+C1042+C1043</f>
        <v>0</v>
      </c>
      <c r="D1039" s="13">
        <f t="shared" si="237"/>
        <v>5231000</v>
      </c>
      <c r="E1039" s="13">
        <f t="shared" si="237"/>
        <v>7500000</v>
      </c>
      <c r="G1039" s="185"/>
    </row>
    <row r="1040" spans="1:7" ht="12.75" thickBot="1" x14ac:dyDescent="0.25">
      <c r="A1040" s="2" t="s">
        <v>50</v>
      </c>
      <c r="B1040" s="10">
        <v>0</v>
      </c>
      <c r="C1040" s="10"/>
      <c r="D1040" s="13">
        <v>5231000</v>
      </c>
      <c r="E1040" s="13">
        <v>7500000</v>
      </c>
      <c r="G1040" s="185"/>
    </row>
    <row r="1041" spans="1:13" ht="12.75" thickBot="1" x14ac:dyDescent="0.25">
      <c r="A1041" s="2" t="s">
        <v>84</v>
      </c>
      <c r="B1041" s="13"/>
      <c r="C1041" s="13"/>
      <c r="D1041" s="13"/>
      <c r="E1041" s="13"/>
      <c r="G1041" s="185"/>
    </row>
    <row r="1042" spans="1:13" ht="12.75" thickBot="1" x14ac:dyDescent="0.25">
      <c r="A1042" s="2" t="s">
        <v>85</v>
      </c>
      <c r="B1042" s="13"/>
      <c r="C1042" s="13"/>
      <c r="D1042" s="13"/>
      <c r="E1042" s="13"/>
      <c r="G1042" s="185"/>
    </row>
    <row r="1043" spans="1:13" ht="12.75" thickBot="1" x14ac:dyDescent="0.25">
      <c r="A1043" s="2" t="s">
        <v>86</v>
      </c>
      <c r="B1043" s="13"/>
      <c r="C1043" s="13"/>
      <c r="D1043" s="13"/>
      <c r="E1043" s="13"/>
      <c r="G1043" s="185"/>
    </row>
    <row r="1044" spans="1:13" ht="12.75" thickBot="1" x14ac:dyDescent="0.25">
      <c r="A1044" s="39" t="s">
        <v>55</v>
      </c>
      <c r="B1044" s="13">
        <f>B1034+B1039</f>
        <v>0</v>
      </c>
      <c r="C1044" s="13">
        <f t="shared" ref="C1044:E1044" si="238">C1034+C1039</f>
        <v>0</v>
      </c>
      <c r="D1044" s="13">
        <f t="shared" si="238"/>
        <v>5231000</v>
      </c>
      <c r="E1044" s="13">
        <f t="shared" si="238"/>
        <v>7500000</v>
      </c>
      <c r="G1044" s="185"/>
    </row>
    <row r="1045" spans="1:13" ht="25.5" customHeight="1" thickBot="1" x14ac:dyDescent="0.25">
      <c r="A1045" s="27" t="s">
        <v>151</v>
      </c>
      <c r="B1045" s="399" t="s">
        <v>152</v>
      </c>
      <c r="C1045" s="400"/>
      <c r="D1045" s="400"/>
      <c r="E1045" s="401"/>
      <c r="F1045" s="171"/>
      <c r="G1045" s="171"/>
      <c r="H1045" s="171"/>
      <c r="I1045" s="263"/>
      <c r="J1045" s="171"/>
      <c r="K1045" s="171"/>
      <c r="L1045" s="301"/>
      <c r="M1045" s="301"/>
    </row>
    <row r="1046" spans="1:13" ht="12.75" customHeight="1" thickBot="1" x14ac:dyDescent="0.25">
      <c r="A1046" s="358" t="s">
        <v>153</v>
      </c>
      <c r="B1046" s="359"/>
      <c r="C1046" s="359"/>
      <c r="D1046" s="359"/>
      <c r="E1046" s="360"/>
      <c r="F1046" s="171"/>
      <c r="G1046" s="171"/>
      <c r="H1046" s="171"/>
      <c r="I1046" s="263"/>
      <c r="J1046" s="171"/>
      <c r="K1046" s="171"/>
      <c r="L1046" s="301"/>
      <c r="M1046" s="301"/>
    </row>
    <row r="1047" spans="1:13" ht="12.75" customHeight="1" thickBot="1" x14ac:dyDescent="0.25">
      <c r="A1047" s="15"/>
      <c r="B1047" s="55"/>
      <c r="C1047" s="56" t="s">
        <v>154</v>
      </c>
      <c r="D1047" s="56" t="s">
        <v>154</v>
      </c>
      <c r="E1047" s="56" t="s">
        <v>154</v>
      </c>
      <c r="F1047" s="171"/>
      <c r="G1047" s="171"/>
      <c r="H1047" s="171"/>
      <c r="I1047" s="263"/>
      <c r="J1047" s="171"/>
      <c r="K1047" s="171"/>
      <c r="L1047" s="301"/>
      <c r="M1047" s="301"/>
    </row>
    <row r="1048" spans="1:13" ht="24.75" customHeight="1" thickBot="1" x14ac:dyDescent="0.25">
      <c r="A1048" s="57" t="s">
        <v>207</v>
      </c>
      <c r="B1048" s="43">
        <v>90</v>
      </c>
      <c r="C1048" s="43">
        <v>80</v>
      </c>
      <c r="D1048" s="43">
        <v>110</v>
      </c>
      <c r="E1048" s="43">
        <v>130</v>
      </c>
      <c r="F1048" s="171"/>
      <c r="G1048" s="171"/>
      <c r="H1048" s="171"/>
      <c r="I1048" s="263"/>
      <c r="J1048" s="171"/>
      <c r="K1048" s="171"/>
      <c r="L1048" s="301"/>
      <c r="M1048" s="301"/>
    </row>
    <row r="1049" spans="1:13" ht="24.75" customHeight="1" thickBot="1" x14ac:dyDescent="0.25">
      <c r="A1049" s="57" t="s">
        <v>249</v>
      </c>
      <c r="B1049" s="286">
        <v>0.3</v>
      </c>
      <c r="C1049" s="286">
        <v>0.3</v>
      </c>
      <c r="D1049" s="286">
        <v>0.3</v>
      </c>
      <c r="E1049" s="286">
        <v>0.3</v>
      </c>
      <c r="F1049" s="171"/>
      <c r="G1049" s="171"/>
      <c r="H1049" s="171"/>
      <c r="I1049" s="263"/>
      <c r="J1049" s="171"/>
      <c r="K1049" s="171"/>
      <c r="L1049" s="301"/>
      <c r="M1049" s="301"/>
    </row>
    <row r="1050" spans="1:13" ht="12.75" customHeight="1" thickBot="1" x14ac:dyDescent="0.25">
      <c r="A1050" s="402" t="s">
        <v>198</v>
      </c>
      <c r="B1050" s="403"/>
      <c r="C1050" s="403"/>
      <c r="D1050" s="403"/>
      <c r="E1050" s="404"/>
      <c r="F1050" s="171"/>
      <c r="G1050" s="171"/>
      <c r="H1050" s="171"/>
      <c r="I1050" s="263"/>
      <c r="J1050" s="171"/>
      <c r="K1050" s="171"/>
      <c r="L1050" s="301"/>
      <c r="M1050" s="301"/>
    </row>
    <row r="1051" spans="1:13" ht="12.75" customHeight="1" thickBot="1" x14ac:dyDescent="0.25">
      <c r="A1051" s="405" t="s">
        <v>199</v>
      </c>
      <c r="B1051" s="406"/>
      <c r="C1051" s="406"/>
      <c r="D1051" s="406"/>
      <c r="E1051" s="407"/>
      <c r="F1051" s="171"/>
      <c r="G1051" s="171"/>
      <c r="H1051" s="171"/>
      <c r="I1051" s="263"/>
      <c r="J1051" s="171"/>
      <c r="K1051" s="171"/>
      <c r="L1051" s="301"/>
      <c r="M1051" s="301"/>
    </row>
    <row r="1052" spans="1:13" ht="15" customHeight="1" thickBot="1" x14ac:dyDescent="0.25">
      <c r="A1052" s="58" t="s">
        <v>165</v>
      </c>
      <c r="B1052" s="408" t="s">
        <v>156</v>
      </c>
      <c r="C1052" s="409"/>
      <c r="D1052" s="409"/>
      <c r="E1052" s="410"/>
      <c r="F1052" s="171"/>
      <c r="G1052" s="171"/>
      <c r="H1052" s="171"/>
      <c r="I1052" s="263"/>
      <c r="J1052" s="171"/>
      <c r="K1052" s="171"/>
      <c r="L1052" s="301"/>
      <c r="M1052" s="301"/>
    </row>
    <row r="1053" spans="1:13" ht="83.25" customHeight="1" thickBot="1" x14ac:dyDescent="0.25">
      <c r="A1053" s="8" t="s">
        <v>9</v>
      </c>
      <c r="B1053" s="380" t="s">
        <v>157</v>
      </c>
      <c r="C1053" s="381"/>
      <c r="D1053" s="381"/>
      <c r="E1053" s="382"/>
      <c r="F1053" s="171"/>
      <c r="G1053" s="171"/>
      <c r="H1053" s="171"/>
      <c r="I1053" s="263"/>
      <c r="J1053" s="171"/>
      <c r="K1053" s="171"/>
      <c r="L1053" s="301"/>
      <c r="M1053" s="301"/>
    </row>
    <row r="1054" spans="1:13" ht="12.75" customHeight="1" thickBot="1" x14ac:dyDescent="0.25">
      <c r="A1054" s="66" t="s">
        <v>14</v>
      </c>
      <c r="B1054" s="361" t="s">
        <v>158</v>
      </c>
      <c r="C1054" s="362"/>
      <c r="D1054" s="362"/>
      <c r="E1054" s="363"/>
      <c r="F1054" s="171"/>
      <c r="G1054" s="171"/>
      <c r="H1054" s="171"/>
      <c r="I1054" s="263"/>
      <c r="J1054" s="171"/>
      <c r="K1054" s="171"/>
      <c r="L1054" s="301"/>
      <c r="M1054" s="301"/>
    </row>
    <row r="1055" spans="1:13" ht="12" customHeight="1" x14ac:dyDescent="0.2">
      <c r="A1055" s="346"/>
      <c r="B1055" s="5">
        <v>2020</v>
      </c>
      <c r="C1055" s="5">
        <v>2021</v>
      </c>
      <c r="D1055" s="5">
        <v>2022</v>
      </c>
      <c r="E1055" s="5">
        <v>2023</v>
      </c>
      <c r="F1055" s="171"/>
      <c r="G1055" s="171"/>
      <c r="H1055" s="171"/>
      <c r="I1055" s="263"/>
      <c r="J1055" s="171"/>
      <c r="K1055" s="171"/>
      <c r="L1055" s="301"/>
      <c r="M1055" s="301"/>
    </row>
    <row r="1056" spans="1:13" ht="12.75" thickBot="1" x14ac:dyDescent="0.25">
      <c r="A1056" s="347"/>
      <c r="B1056" s="9" t="s">
        <v>5</v>
      </c>
      <c r="C1056" s="9" t="s">
        <v>6</v>
      </c>
      <c r="D1056" s="9" t="s">
        <v>6</v>
      </c>
      <c r="E1056" s="9" t="s">
        <v>6</v>
      </c>
      <c r="F1056" s="171"/>
      <c r="G1056" s="171"/>
      <c r="H1056" s="171"/>
      <c r="I1056" s="263"/>
      <c r="J1056" s="171"/>
      <c r="K1056" s="171"/>
      <c r="L1056" s="301"/>
      <c r="M1056" s="301"/>
    </row>
    <row r="1057" spans="1:13" ht="12.75" customHeight="1" thickBot="1" x14ac:dyDescent="0.25">
      <c r="A1057" s="66" t="s">
        <v>8</v>
      </c>
      <c r="B1057" s="43">
        <v>90</v>
      </c>
      <c r="C1057" s="43">
        <v>80</v>
      </c>
      <c r="D1057" s="43">
        <v>110</v>
      </c>
      <c r="E1057" s="43">
        <v>140</v>
      </c>
      <c r="F1057" s="171"/>
      <c r="G1057" s="171"/>
      <c r="H1057" s="171"/>
      <c r="I1057" s="263"/>
      <c r="J1057" s="171"/>
      <c r="K1057" s="171"/>
      <c r="L1057" s="301"/>
      <c r="M1057" s="301"/>
    </row>
    <row r="1058" spans="1:13" ht="12.75" customHeight="1" thickBot="1" x14ac:dyDescent="0.25">
      <c r="A1058" s="66" t="s">
        <v>15</v>
      </c>
      <c r="B1058" s="12">
        <f>B1066+B1069+B1072+B1075+B1078+B1081+B1084</f>
        <v>76672132</v>
      </c>
      <c r="C1058" s="12">
        <f t="shared" ref="C1058:E1058" si="239">C1066+C1069+C1072+C1075+C1078+C1081+C1084</f>
        <v>83974500</v>
      </c>
      <c r="D1058" s="12">
        <f t="shared" si="239"/>
        <v>86474500</v>
      </c>
      <c r="E1058" s="12">
        <f t="shared" si="239"/>
        <v>78474500</v>
      </c>
      <c r="F1058" s="171"/>
      <c r="G1058" s="171"/>
      <c r="H1058" s="171"/>
      <c r="I1058" s="263"/>
      <c r="J1058" s="171"/>
      <c r="K1058" s="171"/>
      <c r="L1058" s="301"/>
      <c r="M1058" s="301"/>
    </row>
    <row r="1059" spans="1:13" ht="12.75" customHeight="1" thickBot="1" x14ac:dyDescent="0.25">
      <c r="A1059" s="66" t="s">
        <v>23</v>
      </c>
      <c r="B1059" s="43">
        <f>B1058/B1057</f>
        <v>851912.5777777778</v>
      </c>
      <c r="C1059" s="43">
        <f>C1058/C1057</f>
        <v>1049681.25</v>
      </c>
      <c r="D1059" s="43">
        <f>D1058/D1057</f>
        <v>786131.81818181823</v>
      </c>
      <c r="E1059" s="43">
        <f>E1058/E1057</f>
        <v>560532.14285714284</v>
      </c>
      <c r="F1059" s="171"/>
      <c r="G1059" s="171"/>
      <c r="H1059" s="171"/>
      <c r="I1059" s="263"/>
      <c r="J1059" s="171"/>
      <c r="K1059" s="171"/>
      <c r="L1059" s="301"/>
      <c r="M1059" s="301"/>
    </row>
    <row r="1060" spans="1:13" ht="12.75" customHeight="1" thickBot="1" x14ac:dyDescent="0.25">
      <c r="A1060" s="66" t="s">
        <v>16</v>
      </c>
      <c r="B1060" s="67"/>
      <c r="C1060" s="68">
        <f>C1057/B1057-1</f>
        <v>-0.11111111111111116</v>
      </c>
      <c r="D1060" s="68">
        <f>D1057/C1057-1</f>
        <v>0.375</v>
      </c>
      <c r="E1060" s="68">
        <f>E1057/D1057-1</f>
        <v>0.27272727272727271</v>
      </c>
      <c r="F1060" s="171"/>
      <c r="G1060" s="171"/>
      <c r="H1060" s="171"/>
      <c r="I1060" s="263"/>
      <c r="J1060" s="171"/>
      <c r="K1060" s="171"/>
      <c r="L1060" s="301"/>
      <c r="M1060" s="301"/>
    </row>
    <row r="1061" spans="1:13" ht="12.75" customHeight="1" thickBot="1" x14ac:dyDescent="0.25">
      <c r="A1061" s="66" t="s">
        <v>17</v>
      </c>
      <c r="B1061" s="67"/>
      <c r="C1061" s="68">
        <f>C1058/B1058-1</f>
        <v>9.5241488784999495E-2</v>
      </c>
      <c r="D1061" s="68">
        <f t="shared" ref="D1061:E1062" si="240">D1058/C1058-1</f>
        <v>2.9770942369409692E-2</v>
      </c>
      <c r="E1061" s="68">
        <f t="shared" si="240"/>
        <v>-9.2512821698882308E-2</v>
      </c>
      <c r="F1061" s="171"/>
      <c r="G1061" s="171"/>
      <c r="H1061" s="171"/>
      <c r="I1061" s="263"/>
      <c r="J1061" s="171"/>
      <c r="K1061" s="171"/>
      <c r="L1061" s="301"/>
      <c r="M1061" s="301"/>
    </row>
    <row r="1062" spans="1:13" ht="12.75" thickBot="1" x14ac:dyDescent="0.25">
      <c r="A1062" s="8" t="s">
        <v>18</v>
      </c>
      <c r="B1062" s="298"/>
      <c r="C1062" s="11">
        <f>C1059/B1059-1</f>
        <v>0.23214667488312446</v>
      </c>
      <c r="D1062" s="11">
        <f t="shared" si="240"/>
        <v>-0.25107567827679289</v>
      </c>
      <c r="E1062" s="11">
        <f t="shared" si="240"/>
        <v>-0.28697435990626474</v>
      </c>
      <c r="F1062" s="171"/>
      <c r="G1062" s="171"/>
      <c r="H1062" s="171"/>
      <c r="I1062" s="263"/>
      <c r="J1062" s="171"/>
      <c r="K1062" s="171"/>
      <c r="L1062" s="301"/>
      <c r="M1062" s="301"/>
    </row>
    <row r="1063" spans="1:13" ht="12.75" customHeight="1" thickBot="1" x14ac:dyDescent="0.25">
      <c r="A1063" s="348" t="s">
        <v>208</v>
      </c>
      <c r="B1063" s="349"/>
      <c r="C1063" s="349"/>
      <c r="D1063" s="349"/>
      <c r="E1063" s="350"/>
      <c r="F1063" s="171"/>
      <c r="G1063" s="171"/>
      <c r="H1063" s="171"/>
      <c r="I1063" s="263"/>
      <c r="J1063" s="171"/>
      <c r="K1063" s="171"/>
      <c r="L1063" s="301"/>
      <c r="M1063" s="301"/>
    </row>
    <row r="1064" spans="1:13" ht="12" customHeight="1" x14ac:dyDescent="0.2">
      <c r="A1064" s="346"/>
      <c r="B1064" s="5">
        <v>2020</v>
      </c>
      <c r="C1064" s="5">
        <v>2021</v>
      </c>
      <c r="D1064" s="5">
        <v>2022</v>
      </c>
      <c r="E1064" s="5">
        <v>2023</v>
      </c>
      <c r="F1064" s="171"/>
      <c r="G1064" s="171"/>
      <c r="H1064" s="171"/>
      <c r="I1064" s="263"/>
      <c r="J1064" s="171"/>
      <c r="K1064" s="171"/>
      <c r="L1064" s="301"/>
      <c r="M1064" s="301"/>
    </row>
    <row r="1065" spans="1:13" ht="12.75" thickBot="1" x14ac:dyDescent="0.25">
      <c r="A1065" s="347"/>
      <c r="B1065" s="9" t="s">
        <v>5</v>
      </c>
      <c r="C1065" s="9" t="s">
        <v>6</v>
      </c>
      <c r="D1065" s="9" t="s">
        <v>6</v>
      </c>
      <c r="E1065" s="9" t="s">
        <v>6</v>
      </c>
      <c r="F1065" s="171"/>
      <c r="G1065" s="171"/>
      <c r="H1065" s="171"/>
      <c r="I1065" s="263"/>
      <c r="J1065" s="171"/>
      <c r="K1065" s="171"/>
      <c r="L1065" s="301"/>
      <c r="M1065" s="301"/>
    </row>
    <row r="1066" spans="1:13" ht="12.75" customHeight="1" thickBot="1" x14ac:dyDescent="0.25">
      <c r="A1066" s="30" t="s">
        <v>0</v>
      </c>
      <c r="B1066" s="59">
        <f>B1067+B1068</f>
        <v>4170000</v>
      </c>
      <c r="C1066" s="59">
        <f t="shared" ref="C1066:E1066" si="241">C1067+C1068</f>
        <v>4170000</v>
      </c>
      <c r="D1066" s="59">
        <f t="shared" si="241"/>
        <v>4170000</v>
      </c>
      <c r="E1066" s="59">
        <f t="shared" si="241"/>
        <v>4170000</v>
      </c>
      <c r="F1066" s="171"/>
      <c r="G1066" s="171"/>
      <c r="H1066" s="171"/>
      <c r="I1066" s="263"/>
      <c r="J1066" s="171"/>
      <c r="K1066" s="171"/>
      <c r="L1066" s="301"/>
      <c r="M1066" s="301"/>
    </row>
    <row r="1067" spans="1:13" ht="12.75" customHeight="1" thickBot="1" x14ac:dyDescent="0.25">
      <c r="A1067" s="33" t="s">
        <v>50</v>
      </c>
      <c r="B1067" s="62">
        <v>4170000</v>
      </c>
      <c r="C1067" s="62">
        <v>4170000</v>
      </c>
      <c r="D1067" s="62">
        <v>4170000</v>
      </c>
      <c r="E1067" s="62">
        <v>4170000</v>
      </c>
      <c r="F1067" s="171"/>
      <c r="G1067" s="171"/>
      <c r="H1067" s="171"/>
      <c r="I1067" s="263"/>
      <c r="J1067" s="171"/>
      <c r="K1067" s="171"/>
      <c r="L1067" s="301"/>
      <c r="M1067" s="301"/>
    </row>
    <row r="1068" spans="1:13" ht="12.75" customHeight="1" thickBot="1" x14ac:dyDescent="0.25">
      <c r="A1068" s="33" t="s">
        <v>51</v>
      </c>
      <c r="B1068" s="59"/>
      <c r="C1068" s="59"/>
      <c r="D1068" s="59"/>
      <c r="E1068" s="59"/>
      <c r="F1068" s="171"/>
      <c r="G1068" s="171"/>
      <c r="H1068" s="171"/>
      <c r="I1068" s="263"/>
      <c r="J1068" s="171"/>
      <c r="K1068" s="171"/>
      <c r="L1068" s="301"/>
      <c r="M1068" s="301"/>
    </row>
    <row r="1069" spans="1:13" ht="12.75" thickBot="1" x14ac:dyDescent="0.25">
      <c r="A1069" s="30" t="s">
        <v>28</v>
      </c>
      <c r="B1069" s="59">
        <f>B1070+B1071</f>
        <v>690000</v>
      </c>
      <c r="C1069" s="59">
        <f t="shared" ref="C1069:E1069" si="242">C1070+C1071</f>
        <v>690000</v>
      </c>
      <c r="D1069" s="59">
        <f t="shared" si="242"/>
        <v>690000</v>
      </c>
      <c r="E1069" s="59">
        <f t="shared" si="242"/>
        <v>690000</v>
      </c>
      <c r="F1069" s="171"/>
      <c r="G1069" s="171"/>
      <c r="H1069" s="171"/>
      <c r="I1069" s="263"/>
      <c r="J1069" s="171"/>
      <c r="K1069" s="171"/>
      <c r="L1069" s="301"/>
      <c r="M1069" s="301"/>
    </row>
    <row r="1070" spans="1:13" ht="12.75" customHeight="1" thickBot="1" x14ac:dyDescent="0.25">
      <c r="A1070" s="33" t="s">
        <v>50</v>
      </c>
      <c r="B1070" s="62">
        <v>690000</v>
      </c>
      <c r="C1070" s="62">
        <v>690000</v>
      </c>
      <c r="D1070" s="62">
        <v>690000</v>
      </c>
      <c r="E1070" s="62">
        <v>690000</v>
      </c>
      <c r="F1070" s="171"/>
      <c r="G1070" s="171"/>
      <c r="H1070" s="171"/>
      <c r="I1070" s="263"/>
      <c r="J1070" s="171"/>
      <c r="K1070" s="171"/>
      <c r="L1070" s="301"/>
      <c r="M1070" s="301"/>
    </row>
    <row r="1071" spans="1:13" ht="12.75" customHeight="1" thickBot="1" x14ac:dyDescent="0.25">
      <c r="A1071" s="33" t="s">
        <v>51</v>
      </c>
      <c r="B1071" s="59"/>
      <c r="C1071" s="63"/>
      <c r="D1071" s="63"/>
      <c r="E1071" s="63"/>
      <c r="F1071" s="171"/>
      <c r="G1071" s="171"/>
      <c r="H1071" s="171"/>
      <c r="I1071" s="263"/>
      <c r="J1071" s="171"/>
      <c r="K1071" s="171"/>
      <c r="L1071" s="301"/>
      <c r="M1071" s="301"/>
    </row>
    <row r="1072" spans="1:13" ht="12.75" customHeight="1" thickBot="1" x14ac:dyDescent="0.25">
      <c r="A1072" s="30" t="s">
        <v>1</v>
      </c>
      <c r="B1072" s="59">
        <f>B1073+B1074</f>
        <v>10276632</v>
      </c>
      <c r="C1072" s="59">
        <f t="shared" ref="C1072:E1072" si="243">C1073+C1074</f>
        <v>15114500</v>
      </c>
      <c r="D1072" s="59">
        <f t="shared" si="243"/>
        <v>17614500</v>
      </c>
      <c r="E1072" s="59">
        <f t="shared" si="243"/>
        <v>9614500</v>
      </c>
      <c r="F1072" s="171"/>
      <c r="G1072" s="171"/>
      <c r="H1072" s="171"/>
      <c r="I1072" s="263"/>
      <c r="J1072" s="171"/>
      <c r="K1072" s="171"/>
      <c r="L1072" s="301"/>
      <c r="M1072" s="301"/>
    </row>
    <row r="1073" spans="1:13" ht="12.75" customHeight="1" thickBot="1" x14ac:dyDescent="0.25">
      <c r="A1073" s="33" t="s">
        <v>50</v>
      </c>
      <c r="B1073" s="62">
        <v>10276632</v>
      </c>
      <c r="C1073" s="62">
        <v>15114500</v>
      </c>
      <c r="D1073" s="62">
        <v>17614500</v>
      </c>
      <c r="E1073" s="62">
        <v>9614500</v>
      </c>
      <c r="F1073" s="171"/>
      <c r="G1073" s="171"/>
      <c r="H1073" s="171"/>
      <c r="I1073" s="263"/>
      <c r="J1073" s="171"/>
      <c r="K1073" s="171"/>
      <c r="L1073" s="301"/>
      <c r="M1073" s="301"/>
    </row>
    <row r="1074" spans="1:13" ht="12.75" customHeight="1" thickBot="1" x14ac:dyDescent="0.25">
      <c r="A1074" s="33" t="s">
        <v>51</v>
      </c>
      <c r="B1074" s="59"/>
      <c r="C1074" s="63"/>
      <c r="D1074" s="63"/>
      <c r="E1074" s="63"/>
      <c r="F1074" s="171"/>
      <c r="G1074" s="171"/>
      <c r="H1074" s="171"/>
      <c r="I1074" s="263"/>
      <c r="J1074" s="171"/>
      <c r="K1074" s="171"/>
      <c r="L1074" s="301"/>
      <c r="M1074" s="301"/>
    </row>
    <row r="1075" spans="1:13" ht="12.75" customHeight="1" thickBot="1" x14ac:dyDescent="0.25">
      <c r="A1075" s="30" t="s">
        <v>2</v>
      </c>
      <c r="B1075" s="59">
        <f>B1076+B1077</f>
        <v>0</v>
      </c>
      <c r="C1075" s="59">
        <f t="shared" ref="C1075:E1075" si="244">C1076+C1077</f>
        <v>0</v>
      </c>
      <c r="D1075" s="59">
        <f t="shared" si="244"/>
        <v>0</v>
      </c>
      <c r="E1075" s="59">
        <f t="shared" si="244"/>
        <v>0</v>
      </c>
      <c r="F1075" s="171"/>
      <c r="G1075" s="171"/>
      <c r="H1075" s="171"/>
      <c r="I1075" s="263"/>
      <c r="J1075" s="171"/>
      <c r="K1075" s="171"/>
      <c r="L1075" s="301"/>
      <c r="M1075" s="301"/>
    </row>
    <row r="1076" spans="1:13" ht="12.75" customHeight="1" thickBot="1" x14ac:dyDescent="0.25">
      <c r="A1076" s="33" t="s">
        <v>50</v>
      </c>
      <c r="B1076" s="59"/>
      <c r="C1076" s="63"/>
      <c r="D1076" s="63"/>
      <c r="E1076" s="63"/>
      <c r="F1076" s="171"/>
      <c r="G1076" s="171"/>
      <c r="H1076" s="171"/>
      <c r="I1076" s="263"/>
      <c r="J1076" s="171"/>
      <c r="K1076" s="171"/>
      <c r="L1076" s="301"/>
      <c r="M1076" s="301"/>
    </row>
    <row r="1077" spans="1:13" ht="12.75" customHeight="1" thickBot="1" x14ac:dyDescent="0.25">
      <c r="A1077" s="33" t="s">
        <v>51</v>
      </c>
      <c r="B1077" s="59"/>
      <c r="C1077" s="63"/>
      <c r="D1077" s="63"/>
      <c r="E1077" s="63"/>
      <c r="F1077" s="171"/>
      <c r="G1077" s="171"/>
      <c r="H1077" s="171"/>
      <c r="I1077" s="263"/>
      <c r="J1077" s="171"/>
      <c r="K1077" s="171"/>
      <c r="L1077" s="301"/>
      <c r="M1077" s="301"/>
    </row>
    <row r="1078" spans="1:13" ht="12.75" customHeight="1" thickBot="1" x14ac:dyDescent="0.25">
      <c r="A1078" s="30" t="s">
        <v>24</v>
      </c>
      <c r="B1078" s="59">
        <f>B1079+B1080</f>
        <v>61000000</v>
      </c>
      <c r="C1078" s="59">
        <f t="shared" ref="C1078:E1078" si="245">C1079+C1080</f>
        <v>64000000</v>
      </c>
      <c r="D1078" s="59">
        <f t="shared" si="245"/>
        <v>64000000</v>
      </c>
      <c r="E1078" s="59">
        <f t="shared" si="245"/>
        <v>64000000</v>
      </c>
      <c r="F1078" s="171"/>
      <c r="G1078" s="171"/>
      <c r="H1078" s="171"/>
      <c r="I1078" s="263"/>
      <c r="J1078" s="171"/>
      <c r="K1078" s="171"/>
      <c r="L1078" s="301"/>
      <c r="M1078" s="301"/>
    </row>
    <row r="1079" spans="1:13" ht="12.75" customHeight="1" thickBot="1" x14ac:dyDescent="0.25">
      <c r="A1079" s="33" t="s">
        <v>50</v>
      </c>
      <c r="B1079" s="62">
        <v>61000000</v>
      </c>
      <c r="C1079" s="62">
        <v>64000000</v>
      </c>
      <c r="D1079" s="62">
        <v>64000000</v>
      </c>
      <c r="E1079" s="62">
        <v>64000000</v>
      </c>
      <c r="F1079" s="171"/>
      <c r="G1079" s="171"/>
      <c r="H1079" s="171"/>
      <c r="I1079" s="263"/>
      <c r="J1079" s="171"/>
      <c r="K1079" s="171"/>
      <c r="L1079" s="301"/>
      <c r="M1079" s="301"/>
    </row>
    <row r="1080" spans="1:13" ht="12.75" customHeight="1" thickBot="1" x14ac:dyDescent="0.25">
      <c r="A1080" s="33" t="s">
        <v>51</v>
      </c>
      <c r="B1080" s="59"/>
      <c r="C1080" s="63"/>
      <c r="D1080" s="63"/>
      <c r="E1080" s="63"/>
      <c r="F1080" s="171"/>
      <c r="G1080" s="171"/>
      <c r="H1080" s="171"/>
      <c r="I1080" s="263"/>
      <c r="J1080" s="171"/>
      <c r="K1080" s="171"/>
      <c r="L1080" s="301"/>
      <c r="M1080" s="301"/>
    </row>
    <row r="1081" spans="1:13" ht="12.75" customHeight="1" thickBot="1" x14ac:dyDescent="0.25">
      <c r="A1081" s="30" t="s">
        <v>25</v>
      </c>
      <c r="B1081" s="59">
        <f>B1082+B1083</f>
        <v>0</v>
      </c>
      <c r="C1081" s="59">
        <f t="shared" ref="C1081:E1081" si="246">C1082+C1083</f>
        <v>0</v>
      </c>
      <c r="D1081" s="59">
        <f t="shared" si="246"/>
        <v>0</v>
      </c>
      <c r="E1081" s="59">
        <f t="shared" si="246"/>
        <v>0</v>
      </c>
      <c r="F1081" s="171"/>
      <c r="G1081" s="171"/>
      <c r="H1081" s="171"/>
      <c r="I1081" s="263"/>
      <c r="J1081" s="171"/>
      <c r="K1081" s="171"/>
      <c r="L1081" s="301"/>
      <c r="M1081" s="301"/>
    </row>
    <row r="1082" spans="1:13" ht="12.75" customHeight="1" thickBot="1" x14ac:dyDescent="0.25">
      <c r="A1082" s="33" t="s">
        <v>50</v>
      </c>
      <c r="B1082" s="36"/>
      <c r="C1082" s="36"/>
      <c r="D1082" s="63"/>
      <c r="E1082" s="63"/>
      <c r="F1082" s="171"/>
      <c r="G1082" s="171"/>
      <c r="H1082" s="171"/>
      <c r="I1082" s="263"/>
      <c r="J1082" s="171"/>
      <c r="K1082" s="171"/>
      <c r="L1082" s="301"/>
      <c r="M1082" s="301"/>
    </row>
    <row r="1083" spans="1:13" ht="12.75" customHeight="1" thickBot="1" x14ac:dyDescent="0.25">
      <c r="A1083" s="33" t="s">
        <v>51</v>
      </c>
      <c r="B1083" s="59"/>
      <c r="C1083" s="63"/>
      <c r="D1083" s="63"/>
      <c r="E1083" s="63"/>
      <c r="F1083" s="171"/>
      <c r="G1083" s="171"/>
      <c r="H1083" s="171"/>
      <c r="I1083" s="263"/>
      <c r="J1083" s="171"/>
      <c r="K1083" s="171"/>
      <c r="L1083" s="301"/>
      <c r="M1083" s="301"/>
    </row>
    <row r="1084" spans="1:13" ht="12.75" thickBot="1" x14ac:dyDescent="0.25">
      <c r="A1084" s="30" t="s">
        <v>3</v>
      </c>
      <c r="B1084" s="59">
        <f>B1085+B1086</f>
        <v>535500</v>
      </c>
      <c r="C1084" s="59">
        <f t="shared" ref="C1084:E1084" si="247">C1085+C1086</f>
        <v>0</v>
      </c>
      <c r="D1084" s="59">
        <f t="shared" si="247"/>
        <v>0</v>
      </c>
      <c r="E1084" s="59">
        <f t="shared" si="247"/>
        <v>0</v>
      </c>
      <c r="F1084" s="171"/>
      <c r="G1084" s="171"/>
      <c r="H1084" s="171"/>
      <c r="I1084" s="263"/>
      <c r="J1084" s="171"/>
      <c r="K1084" s="171"/>
      <c r="L1084" s="301"/>
      <c r="M1084" s="301"/>
    </row>
    <row r="1085" spans="1:13" ht="12.75" customHeight="1" thickBot="1" x14ac:dyDescent="0.25">
      <c r="A1085" s="33" t="s">
        <v>50</v>
      </c>
      <c r="B1085" s="59">
        <v>535500</v>
      </c>
      <c r="C1085" s="64"/>
      <c r="D1085" s="64"/>
      <c r="E1085" s="64"/>
      <c r="F1085" s="171"/>
      <c r="G1085" s="171"/>
      <c r="H1085" s="171"/>
      <c r="I1085" s="263"/>
      <c r="J1085" s="171"/>
      <c r="K1085" s="171"/>
      <c r="L1085" s="301"/>
      <c r="M1085" s="301"/>
    </row>
    <row r="1086" spans="1:13" ht="12.75" customHeight="1" thickBot="1" x14ac:dyDescent="0.25">
      <c r="A1086" s="2" t="s">
        <v>51</v>
      </c>
      <c r="B1086" s="13"/>
      <c r="C1086" s="69"/>
      <c r="D1086" s="69"/>
      <c r="E1086" s="69"/>
      <c r="F1086" s="171"/>
      <c r="G1086" s="171"/>
      <c r="H1086" s="171"/>
      <c r="I1086" s="263"/>
      <c r="J1086" s="171"/>
      <c r="K1086" s="171"/>
      <c r="L1086" s="301"/>
      <c r="M1086" s="301"/>
    </row>
    <row r="1087" spans="1:13" ht="12.75" customHeight="1" thickBot="1" x14ac:dyDescent="0.25">
      <c r="A1087" s="45" t="s">
        <v>30</v>
      </c>
      <c r="B1087" s="13">
        <f>B1084+B1081+B1078+B1075+B1072+B1069+B1066</f>
        <v>76672132</v>
      </c>
      <c r="C1087" s="13">
        <f>C1084+C1081+C1078+C1075+C1072+C1069+C1066</f>
        <v>83974500</v>
      </c>
      <c r="D1087" s="13">
        <f t="shared" ref="D1087:E1087" si="248">D1084+D1081+D1078+D1075+D1072+D1069+D1066</f>
        <v>86474500</v>
      </c>
      <c r="E1087" s="13">
        <f t="shared" si="248"/>
        <v>78474500</v>
      </c>
      <c r="F1087" s="171"/>
      <c r="G1087" s="171"/>
      <c r="H1087" s="171"/>
      <c r="I1087" s="263"/>
      <c r="J1087" s="171"/>
      <c r="K1087" s="171"/>
      <c r="L1087" s="301"/>
      <c r="M1087" s="301"/>
    </row>
    <row r="1088" spans="1:13" ht="12.75" customHeight="1" thickBot="1" x14ac:dyDescent="0.25">
      <c r="A1088" s="40" t="s">
        <v>31</v>
      </c>
      <c r="B1088" s="41">
        <f>IF(B1087-B1058=0,0,"Error")</f>
        <v>0</v>
      </c>
      <c r="C1088" s="41">
        <f>IF(C1087-C1058=0,0,"Error")</f>
        <v>0</v>
      </c>
      <c r="D1088" s="41">
        <f>IF(D1087-D1058=0,0,"Error")</f>
        <v>0</v>
      </c>
      <c r="E1088" s="41">
        <f>IF(E1087-E1058=0,0,"Error")</f>
        <v>0</v>
      </c>
      <c r="F1088" s="171"/>
      <c r="G1088" s="171"/>
      <c r="H1088" s="171"/>
      <c r="I1088" s="263"/>
      <c r="J1088" s="171"/>
      <c r="K1088" s="171"/>
      <c r="L1088" s="301"/>
      <c r="M1088" s="301"/>
    </row>
    <row r="1089" spans="1:13" ht="12.75" customHeight="1" thickBot="1" x14ac:dyDescent="0.25">
      <c r="A1089" s="351" t="s">
        <v>42</v>
      </c>
      <c r="B1089" s="352"/>
      <c r="C1089" s="352"/>
      <c r="D1089" s="352"/>
      <c r="E1089" s="353"/>
      <c r="F1089" s="171"/>
      <c r="G1089" s="171"/>
      <c r="H1089" s="171"/>
      <c r="I1089" s="263"/>
      <c r="J1089" s="171"/>
      <c r="K1089" s="171"/>
      <c r="L1089" s="301"/>
      <c r="M1089" s="301"/>
    </row>
    <row r="1090" spans="1:13" ht="12.75" customHeight="1" thickBot="1" x14ac:dyDescent="0.25">
      <c r="A1090" s="351" t="s">
        <v>37</v>
      </c>
      <c r="B1090" s="352"/>
      <c r="C1090" s="352"/>
      <c r="D1090" s="352"/>
      <c r="E1090" s="353"/>
      <c r="F1090" s="171"/>
      <c r="G1090" s="171"/>
      <c r="H1090" s="171"/>
      <c r="I1090" s="263"/>
      <c r="J1090" s="171"/>
      <c r="K1090" s="171"/>
      <c r="L1090" s="301"/>
      <c r="M1090" s="301"/>
    </row>
    <row r="1091" spans="1:13" ht="17.25" customHeight="1" thickBot="1" x14ac:dyDescent="0.25">
      <c r="A1091" s="96" t="s">
        <v>142</v>
      </c>
      <c r="B1091" s="393" t="s">
        <v>239</v>
      </c>
      <c r="C1091" s="394"/>
      <c r="D1091" s="394"/>
      <c r="E1091" s="395"/>
      <c r="F1091" s="171"/>
      <c r="G1091" s="171"/>
      <c r="H1091" s="171"/>
      <c r="I1091" s="263"/>
      <c r="J1091" s="171"/>
      <c r="K1091" s="171"/>
      <c r="L1091" s="301"/>
      <c r="M1091" s="301"/>
    </row>
    <row r="1092" spans="1:13" ht="45.75" customHeight="1" thickBot="1" x14ac:dyDescent="0.25">
      <c r="A1092" s="21" t="s">
        <v>256</v>
      </c>
      <c r="B1092" s="70" t="s">
        <v>343</v>
      </c>
      <c r="C1092" s="71" t="s">
        <v>82</v>
      </c>
      <c r="D1092" s="21" t="s">
        <v>256</v>
      </c>
      <c r="E1092" s="72"/>
      <c r="F1092" s="171"/>
      <c r="G1092" s="171"/>
      <c r="H1092" s="171"/>
      <c r="I1092" s="263"/>
      <c r="J1092" s="171"/>
      <c r="K1092" s="171"/>
      <c r="L1092" s="301"/>
      <c r="M1092" s="301"/>
    </row>
    <row r="1093" spans="1:13" ht="21.75" customHeight="1" thickBot="1" x14ac:dyDescent="0.25">
      <c r="A1093" s="8" t="s">
        <v>9</v>
      </c>
      <c r="B1093" s="396" t="s">
        <v>344</v>
      </c>
      <c r="C1093" s="397"/>
      <c r="D1093" s="397"/>
      <c r="E1093" s="398"/>
      <c r="F1093" s="171"/>
      <c r="G1093" s="171"/>
      <c r="H1093" s="171"/>
      <c r="I1093" s="263"/>
      <c r="J1093" s="171"/>
      <c r="K1093" s="171"/>
      <c r="L1093" s="301"/>
      <c r="M1093" s="301"/>
    </row>
    <row r="1094" spans="1:13" ht="15.75" customHeight="1" thickBot="1" x14ac:dyDescent="0.25">
      <c r="A1094" s="8" t="s">
        <v>14</v>
      </c>
      <c r="B1094" s="387" t="s">
        <v>186</v>
      </c>
      <c r="C1094" s="388"/>
      <c r="D1094" s="388"/>
      <c r="E1094" s="389"/>
      <c r="F1094" s="171"/>
      <c r="G1094" s="171"/>
      <c r="H1094" s="171"/>
      <c r="I1094" s="263"/>
      <c r="J1094" s="171"/>
      <c r="K1094" s="171"/>
      <c r="L1094" s="301"/>
      <c r="M1094" s="301"/>
    </row>
    <row r="1095" spans="1:13" ht="12" customHeight="1" x14ac:dyDescent="0.2">
      <c r="A1095" s="297"/>
      <c r="B1095" s="5">
        <v>2020</v>
      </c>
      <c r="C1095" s="5">
        <v>2021</v>
      </c>
      <c r="D1095" s="5">
        <v>2022</v>
      </c>
      <c r="E1095" s="5">
        <v>2023</v>
      </c>
      <c r="F1095" s="171"/>
      <c r="G1095" s="171"/>
      <c r="H1095" s="171"/>
      <c r="I1095" s="263"/>
      <c r="J1095" s="171"/>
      <c r="K1095" s="171"/>
      <c r="L1095" s="301"/>
      <c r="M1095" s="301"/>
    </row>
    <row r="1096" spans="1:13" ht="12.75" thickBot="1" x14ac:dyDescent="0.25">
      <c r="A1096" s="298"/>
      <c r="B1096" s="9" t="s">
        <v>5</v>
      </c>
      <c r="C1096" s="9" t="s">
        <v>6</v>
      </c>
      <c r="D1096" s="9" t="s">
        <v>6</v>
      </c>
      <c r="E1096" s="9" t="s">
        <v>6</v>
      </c>
      <c r="F1096" s="171"/>
      <c r="G1096" s="171"/>
      <c r="H1096" s="171"/>
      <c r="I1096" s="263"/>
      <c r="J1096" s="171"/>
      <c r="K1096" s="171"/>
      <c r="L1096" s="301"/>
      <c r="M1096" s="301"/>
    </row>
    <row r="1097" spans="1:13" ht="12.75" customHeight="1" thickBot="1" x14ac:dyDescent="0.25">
      <c r="A1097" s="8" t="s">
        <v>8</v>
      </c>
      <c r="B1097" s="10">
        <v>1</v>
      </c>
      <c r="C1097" s="10"/>
      <c r="D1097" s="10"/>
      <c r="E1097" s="10"/>
      <c r="F1097" s="171"/>
      <c r="G1097" s="171"/>
      <c r="H1097" s="171"/>
      <c r="I1097" s="263"/>
      <c r="J1097" s="171"/>
      <c r="K1097" s="171"/>
      <c r="L1097" s="301"/>
      <c r="M1097" s="301"/>
    </row>
    <row r="1098" spans="1:13" ht="12.75" customHeight="1" thickBot="1" x14ac:dyDescent="0.25">
      <c r="A1098" s="8" t="s">
        <v>320</v>
      </c>
      <c r="B1098" s="10">
        <v>1000000</v>
      </c>
      <c r="C1098" s="10"/>
      <c r="D1098" s="10">
        <f t="shared" ref="D1098:E1098" si="249">D1116</f>
        <v>0</v>
      </c>
      <c r="E1098" s="10">
        <f t="shared" si="249"/>
        <v>0</v>
      </c>
      <c r="F1098" s="171"/>
      <c r="G1098" s="171"/>
      <c r="H1098" s="171"/>
      <c r="I1098" s="263"/>
      <c r="J1098" s="171"/>
      <c r="K1098" s="171"/>
      <c r="L1098" s="301"/>
      <c r="M1098" s="301"/>
    </row>
    <row r="1099" spans="1:13" ht="12.75" customHeight="1" thickBot="1" x14ac:dyDescent="0.25">
      <c r="A1099" s="8" t="s">
        <v>319</v>
      </c>
      <c r="B1099" s="10">
        <f>+B1098/B1097</f>
        <v>1000000</v>
      </c>
      <c r="C1099" s="10" t="e">
        <f t="shared" ref="C1099:E1099" si="250">+C1098/C1097</f>
        <v>#DIV/0!</v>
      </c>
      <c r="D1099" s="10" t="e">
        <f t="shared" si="250"/>
        <v>#DIV/0!</v>
      </c>
      <c r="E1099" s="10" t="e">
        <f t="shared" si="250"/>
        <v>#DIV/0!</v>
      </c>
      <c r="F1099" s="171"/>
      <c r="G1099" s="171"/>
      <c r="H1099" s="171"/>
      <c r="I1099" s="263"/>
      <c r="J1099" s="171"/>
      <c r="K1099" s="171"/>
      <c r="L1099" s="301"/>
      <c r="M1099" s="301"/>
    </row>
    <row r="1100" spans="1:13" ht="12.75" customHeight="1" thickBot="1" x14ac:dyDescent="0.25">
      <c r="A1100" s="8" t="s">
        <v>16</v>
      </c>
      <c r="B1100" s="298" t="s">
        <v>22</v>
      </c>
      <c r="C1100" s="11">
        <v>-1</v>
      </c>
      <c r="D1100" s="11" t="e">
        <v>#DIV/0!</v>
      </c>
      <c r="E1100" s="11" t="e">
        <v>#DIV/0!</v>
      </c>
      <c r="F1100" s="171"/>
      <c r="G1100" s="171"/>
      <c r="H1100" s="171"/>
      <c r="I1100" s="263"/>
      <c r="J1100" s="171"/>
      <c r="K1100" s="171"/>
      <c r="L1100" s="301"/>
      <c r="M1100" s="301"/>
    </row>
    <row r="1101" spans="1:13" ht="12.75" customHeight="1" thickBot="1" x14ac:dyDescent="0.25">
      <c r="A1101" s="8" t="s">
        <v>17</v>
      </c>
      <c r="B1101" s="298" t="s">
        <v>22</v>
      </c>
      <c r="C1101" s="11" t="e">
        <v>#DIV/0!</v>
      </c>
      <c r="D1101" s="11">
        <v>-1</v>
      </c>
      <c r="E1101" s="11" t="e">
        <v>#DIV/0!</v>
      </c>
      <c r="F1101" s="171"/>
      <c r="G1101" s="171"/>
      <c r="H1101" s="171"/>
      <c r="I1101" s="263"/>
      <c r="J1101" s="171"/>
      <c r="K1101" s="171"/>
      <c r="L1101" s="301"/>
      <c r="M1101" s="301"/>
    </row>
    <row r="1102" spans="1:13" ht="12.75" thickBot="1" x14ac:dyDescent="0.25">
      <c r="A1102" s="8" t="s">
        <v>18</v>
      </c>
      <c r="B1102" s="298" t="s">
        <v>22</v>
      </c>
      <c r="C1102" s="11" t="e">
        <v>#DIV/0!</v>
      </c>
      <c r="D1102" s="11" t="e">
        <v>#DIV/0!</v>
      </c>
      <c r="E1102" s="11" t="e">
        <v>#DIV/0!</v>
      </c>
      <c r="F1102" s="171"/>
      <c r="G1102" s="171"/>
      <c r="H1102" s="171"/>
      <c r="I1102" s="263"/>
      <c r="J1102" s="171"/>
      <c r="K1102" s="171"/>
      <c r="L1102" s="301"/>
      <c r="M1102" s="301"/>
    </row>
    <row r="1103" spans="1:13" ht="12.75" customHeight="1" thickBot="1" x14ac:dyDescent="0.25">
      <c r="A1103" s="348" t="s">
        <v>193</v>
      </c>
      <c r="B1103" s="349"/>
      <c r="C1103" s="349"/>
      <c r="D1103" s="349"/>
      <c r="E1103" s="350"/>
      <c r="F1103" s="171"/>
      <c r="G1103" s="171"/>
      <c r="H1103" s="171"/>
      <c r="I1103" s="263"/>
      <c r="J1103" s="171"/>
      <c r="K1103" s="171"/>
      <c r="L1103" s="301"/>
      <c r="M1103" s="301"/>
    </row>
    <row r="1104" spans="1:13" ht="12" customHeight="1" x14ac:dyDescent="0.2">
      <c r="A1104" s="297"/>
      <c r="B1104" s="5">
        <v>2020</v>
      </c>
      <c r="C1104" s="5">
        <v>2021</v>
      </c>
      <c r="D1104" s="5">
        <v>2022</v>
      </c>
      <c r="E1104" s="5">
        <v>2023</v>
      </c>
      <c r="F1104" s="171"/>
      <c r="G1104" s="171"/>
      <c r="H1104" s="171"/>
      <c r="I1104" s="263"/>
      <c r="J1104" s="171"/>
      <c r="K1104" s="171"/>
      <c r="L1104" s="301"/>
      <c r="M1104" s="301"/>
    </row>
    <row r="1105" spans="1:13" ht="12.75" thickBot="1" x14ac:dyDescent="0.25">
      <c r="A1105" s="298"/>
      <c r="B1105" s="9" t="s">
        <v>5</v>
      </c>
      <c r="C1105" s="9" t="s">
        <v>6</v>
      </c>
      <c r="D1105" s="9" t="s">
        <v>6</v>
      </c>
      <c r="E1105" s="9" t="s">
        <v>6</v>
      </c>
      <c r="F1105" s="171"/>
      <c r="G1105" s="171"/>
      <c r="H1105" s="171"/>
      <c r="I1105" s="263"/>
      <c r="J1105" s="171"/>
      <c r="K1105" s="171"/>
      <c r="L1105" s="301"/>
      <c r="M1105" s="301"/>
    </row>
    <row r="1106" spans="1:13" ht="12.75" customHeight="1" thickBot="1" x14ac:dyDescent="0.25">
      <c r="A1106" s="1" t="s">
        <v>38</v>
      </c>
      <c r="B1106" s="12">
        <f>B1107+B1108+B1109+B1110</f>
        <v>0</v>
      </c>
      <c r="C1106" s="12">
        <f t="shared" ref="C1106:E1106" si="251">C1107+C1108+C1109+C1110</f>
        <v>0</v>
      </c>
      <c r="D1106" s="12">
        <f t="shared" si="251"/>
        <v>0</v>
      </c>
      <c r="E1106" s="12">
        <f t="shared" si="251"/>
        <v>0</v>
      </c>
      <c r="F1106" s="171"/>
      <c r="G1106" s="171"/>
      <c r="H1106" s="171"/>
      <c r="I1106" s="263"/>
      <c r="J1106" s="171"/>
      <c r="K1106" s="171"/>
      <c r="L1106" s="301"/>
      <c r="M1106" s="301"/>
    </row>
    <row r="1107" spans="1:13" ht="12.75" customHeight="1" thickBot="1" x14ac:dyDescent="0.25">
      <c r="A1107" s="2" t="s">
        <v>50</v>
      </c>
      <c r="B1107" s="12"/>
      <c r="C1107" s="12"/>
      <c r="D1107" s="12"/>
      <c r="E1107" s="12"/>
      <c r="F1107" s="171"/>
      <c r="G1107" s="171"/>
      <c r="H1107" s="171"/>
      <c r="I1107" s="263"/>
      <c r="J1107" s="171"/>
      <c r="K1107" s="171"/>
      <c r="L1107" s="301"/>
      <c r="M1107" s="301"/>
    </row>
    <row r="1108" spans="1:13" ht="12.75" customHeight="1" thickBot="1" x14ac:dyDescent="0.25">
      <c r="A1108" s="2" t="s">
        <v>84</v>
      </c>
      <c r="B1108" s="12"/>
      <c r="C1108" s="12"/>
      <c r="D1108" s="12"/>
      <c r="E1108" s="63"/>
      <c r="F1108" s="171"/>
      <c r="G1108" s="171"/>
      <c r="H1108" s="171"/>
      <c r="I1108" s="263"/>
      <c r="J1108" s="171"/>
      <c r="K1108" s="171"/>
      <c r="L1108" s="301"/>
      <c r="M1108" s="301"/>
    </row>
    <row r="1109" spans="1:13" ht="12.75" customHeight="1" thickBot="1" x14ac:dyDescent="0.25">
      <c r="A1109" s="2" t="s">
        <v>85</v>
      </c>
      <c r="B1109" s="12"/>
      <c r="C1109" s="12"/>
      <c r="D1109" s="12"/>
      <c r="E1109" s="304"/>
      <c r="F1109" s="171"/>
      <c r="G1109" s="171"/>
      <c r="H1109" s="171"/>
      <c r="I1109" s="263"/>
      <c r="J1109" s="171"/>
      <c r="K1109" s="171"/>
      <c r="L1109" s="301"/>
      <c r="M1109" s="301"/>
    </row>
    <row r="1110" spans="1:13" ht="12.75" customHeight="1" thickBot="1" x14ac:dyDescent="0.25">
      <c r="A1110" s="2" t="s">
        <v>86</v>
      </c>
      <c r="B1110" s="12"/>
      <c r="C1110" s="12"/>
      <c r="D1110" s="12"/>
      <c r="E1110" s="304"/>
      <c r="F1110" s="171"/>
      <c r="G1110" s="171"/>
      <c r="H1110" s="171"/>
      <c r="I1110" s="263"/>
      <c r="J1110" s="171"/>
      <c r="K1110" s="171"/>
      <c r="L1110" s="301"/>
      <c r="M1110" s="301"/>
    </row>
    <row r="1111" spans="1:13" ht="13.5" customHeight="1" thickBot="1" x14ac:dyDescent="0.25">
      <c r="A1111" s="1" t="s">
        <v>39</v>
      </c>
      <c r="B1111" s="13">
        <f>B1112+B1113+B1114+B1115</f>
        <v>1000000</v>
      </c>
      <c r="C1111" s="13">
        <f t="shared" ref="C1111:E1111" si="252">C1112+C1113+C1114+C1115</f>
        <v>0</v>
      </c>
      <c r="D1111" s="13">
        <f t="shared" si="252"/>
        <v>0</v>
      </c>
      <c r="E1111" s="305">
        <f t="shared" si="252"/>
        <v>0</v>
      </c>
      <c r="F1111" s="171"/>
      <c r="G1111" s="171"/>
      <c r="H1111" s="171"/>
      <c r="I1111" s="263"/>
      <c r="J1111" s="171"/>
      <c r="K1111" s="171"/>
      <c r="L1111" s="301"/>
      <c r="M1111" s="301"/>
    </row>
    <row r="1112" spans="1:13" ht="13.5" customHeight="1" thickBot="1" x14ac:dyDescent="0.25">
      <c r="A1112" s="2" t="s">
        <v>50</v>
      </c>
      <c r="B1112" s="13"/>
      <c r="C1112" s="13"/>
      <c r="D1112" s="13"/>
      <c r="E1112" s="305"/>
      <c r="F1112" s="171"/>
      <c r="G1112" s="171"/>
      <c r="H1112" s="171"/>
      <c r="I1112" s="263"/>
      <c r="J1112" s="171"/>
      <c r="K1112" s="171"/>
      <c r="L1112" s="301"/>
      <c r="M1112" s="301"/>
    </row>
    <row r="1113" spans="1:13" ht="12.75" customHeight="1" thickBot="1" x14ac:dyDescent="0.25">
      <c r="A1113" s="2" t="s">
        <v>84</v>
      </c>
      <c r="B1113" s="10">
        <v>1000000</v>
      </c>
      <c r="C1113" s="13"/>
      <c r="D1113" s="13"/>
      <c r="E1113" s="305"/>
      <c r="F1113" s="171"/>
      <c r="G1113" s="171"/>
      <c r="H1113" s="171"/>
      <c r="I1113" s="263"/>
      <c r="J1113" s="171"/>
      <c r="K1113" s="171"/>
      <c r="L1113" s="301"/>
      <c r="M1113" s="301"/>
    </row>
    <row r="1114" spans="1:13" ht="12.75" customHeight="1" thickBot="1" x14ac:dyDescent="0.25">
      <c r="A1114" s="2" t="s">
        <v>85</v>
      </c>
      <c r="B1114" s="13"/>
      <c r="C1114" s="13"/>
      <c r="D1114" s="13"/>
      <c r="E1114" s="13"/>
      <c r="F1114" s="171"/>
      <c r="G1114" s="171"/>
      <c r="H1114" s="171"/>
      <c r="I1114" s="263"/>
      <c r="J1114" s="171"/>
      <c r="K1114" s="171"/>
      <c r="L1114" s="301"/>
      <c r="M1114" s="301"/>
    </row>
    <row r="1115" spans="1:13" ht="12.75" customHeight="1" thickBot="1" x14ac:dyDescent="0.25">
      <c r="A1115" s="2" t="s">
        <v>86</v>
      </c>
      <c r="B1115" s="13"/>
      <c r="C1115" s="13"/>
      <c r="D1115" s="13"/>
      <c r="E1115" s="13"/>
      <c r="F1115" s="171"/>
      <c r="G1115" s="171"/>
      <c r="H1115" s="171"/>
      <c r="I1115" s="263"/>
      <c r="J1115" s="171"/>
      <c r="K1115" s="171"/>
      <c r="L1115" s="301"/>
      <c r="M1115" s="301"/>
    </row>
    <row r="1116" spans="1:13" ht="12.75" customHeight="1" thickBot="1" x14ac:dyDescent="0.25">
      <c r="A1116" s="39" t="s">
        <v>55</v>
      </c>
      <c r="B1116" s="13">
        <f>B1106+B1111</f>
        <v>1000000</v>
      </c>
      <c r="C1116" s="13">
        <f>C1106+C1111</f>
        <v>0</v>
      </c>
      <c r="D1116" s="13">
        <f>D1106+D1111</f>
        <v>0</v>
      </c>
      <c r="E1116" s="13">
        <f>E1106+E1111</f>
        <v>0</v>
      </c>
      <c r="F1116" s="171"/>
      <c r="G1116" s="171"/>
      <c r="H1116" s="171"/>
      <c r="I1116" s="263"/>
      <c r="J1116" s="171"/>
      <c r="K1116" s="171"/>
      <c r="L1116" s="301"/>
      <c r="M1116" s="301"/>
    </row>
    <row r="1117" spans="1:13" ht="85.5" customHeight="1" thickBot="1" x14ac:dyDescent="0.25">
      <c r="A1117" s="21" t="s">
        <v>257</v>
      </c>
      <c r="B1117" s="70" t="s">
        <v>184</v>
      </c>
      <c r="C1117" s="71" t="s">
        <v>82</v>
      </c>
      <c r="D1117" s="21" t="s">
        <v>257</v>
      </c>
      <c r="E1117" s="72"/>
      <c r="F1117" s="171"/>
      <c r="G1117" s="171"/>
      <c r="H1117" s="171"/>
      <c r="I1117" s="263"/>
      <c r="J1117" s="171"/>
      <c r="K1117" s="171"/>
      <c r="L1117" s="301"/>
      <c r="M1117" s="301"/>
    </row>
    <row r="1118" spans="1:13" ht="27.75" customHeight="1" thickBot="1" x14ac:dyDescent="0.25">
      <c r="A1118" s="8" t="s">
        <v>9</v>
      </c>
      <c r="B1118" s="396" t="s">
        <v>184</v>
      </c>
      <c r="C1118" s="397"/>
      <c r="D1118" s="397"/>
      <c r="E1118" s="398"/>
      <c r="F1118" s="171"/>
      <c r="G1118" s="171"/>
      <c r="H1118" s="171"/>
      <c r="I1118" s="263"/>
      <c r="J1118" s="171"/>
      <c r="K1118" s="171"/>
      <c r="L1118" s="301"/>
      <c r="M1118" s="301"/>
    </row>
    <row r="1119" spans="1:13" ht="18.75" customHeight="1" thickBot="1" x14ac:dyDescent="0.25">
      <c r="A1119" s="8" t="s">
        <v>14</v>
      </c>
      <c r="B1119" s="387" t="s">
        <v>186</v>
      </c>
      <c r="C1119" s="388"/>
      <c r="D1119" s="388"/>
      <c r="E1119" s="389"/>
      <c r="F1119" s="171"/>
      <c r="G1119" s="171"/>
      <c r="H1119" s="171"/>
      <c r="I1119" s="263"/>
      <c r="J1119" s="171"/>
      <c r="K1119" s="171"/>
      <c r="L1119" s="301"/>
      <c r="M1119" s="301"/>
    </row>
    <row r="1120" spans="1:13" ht="12" customHeight="1" x14ac:dyDescent="0.2">
      <c r="A1120" s="297"/>
      <c r="B1120" s="5">
        <v>2020</v>
      </c>
      <c r="C1120" s="5">
        <v>2021</v>
      </c>
      <c r="D1120" s="5">
        <v>2022</v>
      </c>
      <c r="E1120" s="5">
        <v>2023</v>
      </c>
      <c r="F1120" s="171"/>
      <c r="G1120" s="171"/>
      <c r="H1120" s="171"/>
      <c r="I1120" s="263"/>
      <c r="J1120" s="171"/>
      <c r="K1120" s="171"/>
      <c r="L1120" s="301"/>
      <c r="M1120" s="301"/>
    </row>
    <row r="1121" spans="1:13" ht="12.75" thickBot="1" x14ac:dyDescent="0.25">
      <c r="A1121" s="298"/>
      <c r="B1121" s="9" t="s">
        <v>5</v>
      </c>
      <c r="C1121" s="9" t="s">
        <v>6</v>
      </c>
      <c r="D1121" s="9" t="s">
        <v>6</v>
      </c>
      <c r="E1121" s="9" t="s">
        <v>6</v>
      </c>
      <c r="F1121" s="171"/>
      <c r="G1121" s="171"/>
      <c r="H1121" s="171"/>
      <c r="I1121" s="263"/>
      <c r="J1121" s="171"/>
      <c r="K1121" s="171"/>
      <c r="L1121" s="301"/>
      <c r="M1121" s="301"/>
    </row>
    <row r="1122" spans="1:13" ht="12.75" customHeight="1" thickBot="1" x14ac:dyDescent="0.25">
      <c r="A1122" s="8" t="s">
        <v>8</v>
      </c>
      <c r="B1122" s="10">
        <v>1</v>
      </c>
      <c r="C1122" s="10"/>
      <c r="D1122" s="10"/>
      <c r="E1122" s="10"/>
      <c r="F1122" s="171"/>
      <c r="G1122" s="171"/>
      <c r="H1122" s="171"/>
      <c r="I1122" s="263"/>
      <c r="J1122" s="171"/>
      <c r="K1122" s="171"/>
      <c r="L1122" s="301"/>
      <c r="M1122" s="301"/>
    </row>
    <row r="1123" spans="1:13" ht="12.75" customHeight="1" thickBot="1" x14ac:dyDescent="0.25">
      <c r="A1123" s="8" t="s">
        <v>317</v>
      </c>
      <c r="B1123" s="10">
        <v>665380</v>
      </c>
      <c r="C1123" s="10">
        <v>0</v>
      </c>
      <c r="D1123" s="10">
        <f t="shared" ref="D1123:E1123" si="253">D1141</f>
        <v>0</v>
      </c>
      <c r="E1123" s="10">
        <f t="shared" si="253"/>
        <v>0</v>
      </c>
      <c r="F1123" s="171"/>
      <c r="G1123" s="171"/>
      <c r="H1123" s="171"/>
      <c r="I1123" s="263"/>
      <c r="J1123" s="171"/>
      <c r="K1123" s="171"/>
      <c r="L1123" s="301"/>
      <c r="M1123" s="301"/>
    </row>
    <row r="1124" spans="1:13" ht="12.75" customHeight="1" thickBot="1" x14ac:dyDescent="0.25">
      <c r="A1124" s="8" t="s">
        <v>319</v>
      </c>
      <c r="B1124" s="10">
        <f>+B1123/B1122</f>
        <v>665380</v>
      </c>
      <c r="C1124" s="10" t="e">
        <f t="shared" ref="C1124:E1124" si="254">+C1123/C1122</f>
        <v>#DIV/0!</v>
      </c>
      <c r="D1124" s="10" t="e">
        <f t="shared" si="254"/>
        <v>#DIV/0!</v>
      </c>
      <c r="E1124" s="10" t="e">
        <f t="shared" si="254"/>
        <v>#DIV/0!</v>
      </c>
      <c r="F1124" s="171"/>
      <c r="G1124" s="171"/>
      <c r="H1124" s="171"/>
      <c r="I1124" s="263"/>
      <c r="J1124" s="171"/>
      <c r="K1124" s="171"/>
      <c r="L1124" s="301"/>
      <c r="M1124" s="301"/>
    </row>
    <row r="1125" spans="1:13" ht="12.75" customHeight="1" thickBot="1" x14ac:dyDescent="0.25">
      <c r="A1125" s="8" t="s">
        <v>16</v>
      </c>
      <c r="B1125" s="298" t="s">
        <v>22</v>
      </c>
      <c r="C1125" s="11">
        <v>-1</v>
      </c>
      <c r="D1125" s="11" t="e">
        <v>#DIV/0!</v>
      </c>
      <c r="E1125" s="11" t="e">
        <v>#DIV/0!</v>
      </c>
      <c r="F1125" s="171"/>
      <c r="G1125" s="171"/>
      <c r="H1125" s="171"/>
      <c r="I1125" s="263"/>
      <c r="J1125" s="171"/>
      <c r="K1125" s="171"/>
      <c r="L1125" s="301"/>
      <c r="M1125" s="301"/>
    </row>
    <row r="1126" spans="1:13" ht="12.75" customHeight="1" thickBot="1" x14ac:dyDescent="0.25">
      <c r="A1126" s="8" t="s">
        <v>17</v>
      </c>
      <c r="B1126" s="298" t="s">
        <v>22</v>
      </c>
      <c r="C1126" s="11" t="e">
        <v>#DIV/0!</v>
      </c>
      <c r="D1126" s="11">
        <v>-1</v>
      </c>
      <c r="E1126" s="11" t="e">
        <v>#DIV/0!</v>
      </c>
      <c r="F1126" s="171"/>
      <c r="G1126" s="171"/>
      <c r="H1126" s="171"/>
      <c r="I1126" s="263"/>
      <c r="J1126" s="171"/>
      <c r="K1126" s="171"/>
      <c r="L1126" s="301"/>
      <c r="M1126" s="301"/>
    </row>
    <row r="1127" spans="1:13" ht="12.75" thickBot="1" x14ac:dyDescent="0.25">
      <c r="A1127" s="8" t="s">
        <v>18</v>
      </c>
      <c r="B1127" s="298" t="s">
        <v>22</v>
      </c>
      <c r="C1127" s="11" t="e">
        <v>#DIV/0!</v>
      </c>
      <c r="D1127" s="11" t="e">
        <v>#DIV/0!</v>
      </c>
      <c r="E1127" s="11" t="e">
        <v>#DIV/0!</v>
      </c>
      <c r="F1127" s="171"/>
      <c r="G1127" s="171"/>
      <c r="H1127" s="171"/>
      <c r="I1127" s="263"/>
      <c r="J1127" s="171"/>
      <c r="K1127" s="171"/>
      <c r="L1127" s="301"/>
      <c r="M1127" s="301"/>
    </row>
    <row r="1128" spans="1:13" ht="12.75" customHeight="1" thickBot="1" x14ac:dyDescent="0.25">
      <c r="A1128" s="348" t="s">
        <v>193</v>
      </c>
      <c r="B1128" s="349"/>
      <c r="C1128" s="349"/>
      <c r="D1128" s="349"/>
      <c r="E1128" s="350"/>
      <c r="F1128" s="171"/>
      <c r="G1128" s="171"/>
      <c r="H1128" s="171"/>
      <c r="I1128" s="263"/>
      <c r="J1128" s="171"/>
      <c r="K1128" s="171"/>
      <c r="L1128" s="301"/>
      <c r="M1128" s="301"/>
    </row>
    <row r="1129" spans="1:13" ht="12" customHeight="1" x14ac:dyDescent="0.2">
      <c r="A1129" s="297"/>
      <c r="B1129" s="5">
        <v>2020</v>
      </c>
      <c r="C1129" s="5">
        <v>2021</v>
      </c>
      <c r="D1129" s="5">
        <v>2022</v>
      </c>
      <c r="E1129" s="5">
        <v>2023</v>
      </c>
      <c r="F1129" s="171"/>
      <c r="G1129" s="171"/>
      <c r="H1129" s="171"/>
      <c r="I1129" s="263"/>
      <c r="J1129" s="171"/>
      <c r="K1129" s="171"/>
      <c r="L1129" s="301"/>
      <c r="M1129" s="301"/>
    </row>
    <row r="1130" spans="1:13" ht="12.75" thickBot="1" x14ac:dyDescent="0.25">
      <c r="A1130" s="298"/>
      <c r="B1130" s="9" t="s">
        <v>5</v>
      </c>
      <c r="C1130" s="9" t="s">
        <v>6</v>
      </c>
      <c r="D1130" s="9" t="s">
        <v>6</v>
      </c>
      <c r="E1130" s="9" t="s">
        <v>6</v>
      </c>
      <c r="F1130" s="171"/>
      <c r="G1130" s="171"/>
      <c r="H1130" s="171"/>
      <c r="I1130" s="263"/>
      <c r="J1130" s="171"/>
      <c r="K1130" s="171"/>
      <c r="L1130" s="301"/>
      <c r="M1130" s="301"/>
    </row>
    <row r="1131" spans="1:13" ht="12.75" customHeight="1" thickBot="1" x14ac:dyDescent="0.25">
      <c r="A1131" s="1" t="s">
        <v>38</v>
      </c>
      <c r="B1131" s="12">
        <f>B1132+B1133+B1134+B1135</f>
        <v>0</v>
      </c>
      <c r="C1131" s="12">
        <f t="shared" ref="C1131:E1131" si="255">C1132+C1133+C1134+C1135</f>
        <v>0</v>
      </c>
      <c r="D1131" s="12">
        <f t="shared" si="255"/>
        <v>0</v>
      </c>
      <c r="E1131" s="12">
        <f t="shared" si="255"/>
        <v>0</v>
      </c>
      <c r="F1131" s="171"/>
      <c r="G1131" s="171"/>
      <c r="H1131" s="171"/>
      <c r="I1131" s="263"/>
      <c r="J1131" s="171"/>
      <c r="K1131" s="171"/>
      <c r="L1131" s="301"/>
      <c r="M1131" s="301"/>
    </row>
    <row r="1132" spans="1:13" ht="12.75" customHeight="1" thickBot="1" x14ac:dyDescent="0.25">
      <c r="A1132" s="2" t="s">
        <v>50</v>
      </c>
      <c r="B1132" s="12"/>
      <c r="C1132" s="12"/>
      <c r="D1132" s="12"/>
      <c r="E1132" s="12"/>
      <c r="F1132" s="171"/>
      <c r="G1132" s="171"/>
      <c r="H1132" s="171"/>
      <c r="I1132" s="263"/>
      <c r="J1132" s="171"/>
      <c r="K1132" s="171"/>
      <c r="L1132" s="301"/>
      <c r="M1132" s="301"/>
    </row>
    <row r="1133" spans="1:13" ht="12.75" customHeight="1" thickBot="1" x14ac:dyDescent="0.25">
      <c r="A1133" s="2" t="s">
        <v>84</v>
      </c>
      <c r="B1133" s="12"/>
      <c r="C1133" s="12"/>
      <c r="D1133" s="12"/>
      <c r="E1133" s="12"/>
      <c r="F1133" s="171"/>
      <c r="G1133" s="171"/>
      <c r="H1133" s="171"/>
      <c r="I1133" s="263"/>
      <c r="J1133" s="171"/>
      <c r="K1133" s="171"/>
      <c r="L1133" s="301"/>
      <c r="M1133" s="301"/>
    </row>
    <row r="1134" spans="1:13" ht="12.75" customHeight="1" thickBot="1" x14ac:dyDescent="0.25">
      <c r="A1134" s="2" t="s">
        <v>85</v>
      </c>
      <c r="B1134" s="12"/>
      <c r="C1134" s="12"/>
      <c r="D1134" s="12"/>
      <c r="E1134" s="12"/>
      <c r="F1134" s="171"/>
      <c r="G1134" s="171"/>
      <c r="H1134" s="171"/>
      <c r="I1134" s="263"/>
      <c r="J1134" s="171"/>
      <c r="K1134" s="171"/>
      <c r="L1134" s="301"/>
      <c r="M1134" s="301"/>
    </row>
    <row r="1135" spans="1:13" ht="12.75" customHeight="1" thickBot="1" x14ac:dyDescent="0.25">
      <c r="A1135" s="2" t="s">
        <v>86</v>
      </c>
      <c r="B1135" s="12"/>
      <c r="C1135" s="12"/>
      <c r="D1135" s="12"/>
      <c r="E1135" s="12"/>
      <c r="F1135" s="171"/>
      <c r="G1135" s="171"/>
      <c r="H1135" s="171"/>
      <c r="I1135" s="263"/>
      <c r="J1135" s="171"/>
      <c r="K1135" s="171"/>
      <c r="L1135" s="301"/>
      <c r="M1135" s="301"/>
    </row>
    <row r="1136" spans="1:13" ht="13.5" customHeight="1" thickBot="1" x14ac:dyDescent="0.25">
      <c r="A1136" s="1" t="s">
        <v>39</v>
      </c>
      <c r="B1136" s="13">
        <f>B1137+B1138+B1139+B1140</f>
        <v>665380</v>
      </c>
      <c r="C1136" s="13">
        <f t="shared" ref="C1136:E1136" si="256">C1137+C1138+C1139+C1140</f>
        <v>0</v>
      </c>
      <c r="D1136" s="13">
        <f t="shared" si="256"/>
        <v>0</v>
      </c>
      <c r="E1136" s="13">
        <f t="shared" si="256"/>
        <v>0</v>
      </c>
      <c r="F1136" s="171"/>
      <c r="G1136" s="171"/>
      <c r="H1136" s="171"/>
      <c r="I1136" s="263"/>
      <c r="J1136" s="171"/>
      <c r="K1136" s="171"/>
      <c r="L1136" s="301"/>
      <c r="M1136" s="301"/>
    </row>
    <row r="1137" spans="1:13" ht="13.5" customHeight="1" thickBot="1" x14ac:dyDescent="0.25">
      <c r="A1137" s="2" t="s">
        <v>50</v>
      </c>
      <c r="B1137" s="13"/>
      <c r="C1137" s="13"/>
      <c r="D1137" s="13"/>
      <c r="E1137" s="13"/>
      <c r="F1137" s="171"/>
      <c r="G1137" s="171"/>
      <c r="H1137" s="171"/>
      <c r="I1137" s="263"/>
      <c r="J1137" s="171"/>
      <c r="K1137" s="171"/>
      <c r="L1137" s="301"/>
      <c r="M1137" s="301"/>
    </row>
    <row r="1138" spans="1:13" ht="12.75" customHeight="1" thickBot="1" x14ac:dyDescent="0.25">
      <c r="A1138" s="2" t="s">
        <v>84</v>
      </c>
      <c r="B1138" s="13">
        <v>665380</v>
      </c>
      <c r="C1138" s="13"/>
      <c r="D1138" s="13"/>
      <c r="E1138" s="13"/>
      <c r="F1138" s="171"/>
      <c r="G1138" s="171"/>
      <c r="H1138" s="171"/>
      <c r="I1138" s="263"/>
      <c r="J1138" s="171"/>
      <c r="K1138" s="171"/>
      <c r="L1138" s="301"/>
      <c r="M1138" s="301"/>
    </row>
    <row r="1139" spans="1:13" ht="12.75" customHeight="1" thickBot="1" x14ac:dyDescent="0.25">
      <c r="A1139" s="2" t="s">
        <v>85</v>
      </c>
      <c r="B1139" s="13"/>
      <c r="C1139" s="13"/>
      <c r="D1139" s="13"/>
      <c r="E1139" s="13"/>
      <c r="F1139" s="171"/>
      <c r="G1139" s="171"/>
      <c r="H1139" s="171"/>
      <c r="I1139" s="263"/>
      <c r="J1139" s="171"/>
      <c r="K1139" s="171"/>
      <c r="L1139" s="301"/>
      <c r="M1139" s="301"/>
    </row>
    <row r="1140" spans="1:13" ht="12.75" customHeight="1" thickBot="1" x14ac:dyDescent="0.25">
      <c r="A1140" s="2" t="s">
        <v>86</v>
      </c>
      <c r="B1140" s="13"/>
      <c r="C1140" s="13"/>
      <c r="D1140" s="13"/>
      <c r="E1140" s="13"/>
      <c r="F1140" s="171"/>
      <c r="G1140" s="171"/>
      <c r="H1140" s="171"/>
      <c r="I1140" s="263"/>
      <c r="J1140" s="171"/>
      <c r="K1140" s="171"/>
      <c r="L1140" s="301"/>
      <c r="M1140" s="301"/>
    </row>
    <row r="1141" spans="1:13" ht="12.75" customHeight="1" thickBot="1" x14ac:dyDescent="0.25">
      <c r="A1141" s="39" t="s">
        <v>55</v>
      </c>
      <c r="B1141" s="13">
        <f>B1131+B1136</f>
        <v>665380</v>
      </c>
      <c r="C1141" s="13">
        <f>C1131+C1136</f>
        <v>0</v>
      </c>
      <c r="D1141" s="13">
        <f>D1131+D1136</f>
        <v>0</v>
      </c>
      <c r="E1141" s="13">
        <f>E1131+E1136</f>
        <v>0</v>
      </c>
      <c r="F1141" s="171"/>
      <c r="G1141" s="171"/>
      <c r="H1141" s="171"/>
      <c r="I1141" s="263"/>
      <c r="J1141" s="171"/>
      <c r="K1141" s="171"/>
      <c r="L1141" s="301"/>
      <c r="M1141" s="301"/>
    </row>
    <row r="1142" spans="1:13" ht="24.75" thickBot="1" x14ac:dyDescent="0.25">
      <c r="A1142" s="73" t="s">
        <v>43</v>
      </c>
      <c r="B1142" s="74">
        <f>+B31+B68+B105+B142+B179+B219+B244+B272+B297+B322+B347+B372+B397+B423+B448+B473+B499+B524+B549+B574++B599+B624+B649+B674+B699+B724+B749+B775+B800+B825+B850+B875+B901+B976+B1026+B1058+B1098+B1123+B951+B926+B1001</f>
        <v>942431069</v>
      </c>
      <c r="C1142" s="74">
        <f t="shared" ref="C1142:E1142" si="257">+C31+C68+C105+C142+C179+C219+C244+C272+C297+C322+C347+C372+C397+C423+C448+C473+C499+C524+C549+C574++C599+C624+C649+C674+C699+C724+C749+C775+C800+C825+C850+C875+C901+C976+C1026+C1058+C1098+C1123+C951+C926+C1001</f>
        <v>563500000</v>
      </c>
      <c r="D1142" s="74">
        <f t="shared" si="257"/>
        <v>566000000</v>
      </c>
      <c r="E1142" s="74">
        <f t="shared" si="257"/>
        <v>558000000</v>
      </c>
      <c r="F1142" s="171"/>
      <c r="G1142" s="295"/>
      <c r="H1142" s="171"/>
      <c r="I1142" s="263"/>
      <c r="J1142" s="171"/>
      <c r="K1142" s="171"/>
      <c r="L1142" s="301"/>
      <c r="M1142" s="301"/>
    </row>
    <row r="1143" spans="1:13" ht="24.75" thickBot="1" x14ac:dyDescent="0.25">
      <c r="A1143" s="73" t="s">
        <v>44</v>
      </c>
      <c r="B1143" s="74">
        <f t="shared" ref="B1143:E1143" si="258">+B1144+B1147+B1150+B1153+B1156+B1159+B1162+B1165+B1170</f>
        <v>942431069</v>
      </c>
      <c r="C1143" s="74">
        <f t="shared" si="258"/>
        <v>563500000</v>
      </c>
      <c r="D1143" s="74">
        <f t="shared" si="258"/>
        <v>566000000</v>
      </c>
      <c r="E1143" s="74">
        <f t="shared" si="258"/>
        <v>558000000</v>
      </c>
      <c r="F1143" s="171"/>
      <c r="G1143" s="295"/>
      <c r="H1143" s="171"/>
      <c r="I1143" s="263"/>
      <c r="J1143" s="171"/>
      <c r="K1143" s="171"/>
      <c r="L1143" s="301"/>
      <c r="M1143" s="301"/>
    </row>
    <row r="1144" spans="1:13" ht="12.75" customHeight="1" thickBot="1" x14ac:dyDescent="0.25">
      <c r="A1144" s="1" t="s">
        <v>0</v>
      </c>
      <c r="B1144" s="14">
        <f>+B1145+B1146</f>
        <v>252239000</v>
      </c>
      <c r="C1144" s="14">
        <f t="shared" ref="C1144:E1144" si="259">+C1145+C1146</f>
        <v>261239000</v>
      </c>
      <c r="D1144" s="14">
        <f t="shared" si="259"/>
        <v>261239000</v>
      </c>
      <c r="E1144" s="14">
        <f t="shared" si="259"/>
        <v>261239000</v>
      </c>
      <c r="F1144" s="262"/>
      <c r="G1144" s="171"/>
      <c r="H1144" s="171"/>
      <c r="I1144" s="263"/>
      <c r="J1144" s="171"/>
      <c r="K1144" s="171"/>
      <c r="L1144" s="301"/>
      <c r="M1144" s="301"/>
    </row>
    <row r="1145" spans="1:13" ht="12.75" customHeight="1" thickBot="1" x14ac:dyDescent="0.25">
      <c r="A1145" s="2" t="s">
        <v>50</v>
      </c>
      <c r="B1145" s="14">
        <f>+B40+B77+B114+B151+B188+B1067</f>
        <v>252239000</v>
      </c>
      <c r="C1145" s="14">
        <f>+C40+C77+C114+C151+C188+C1067</f>
        <v>261239000</v>
      </c>
      <c r="D1145" s="14">
        <f t="shared" ref="D1145:E1146" si="260">+D40+D77+D114+D151+D188+D1067</f>
        <v>261239000</v>
      </c>
      <c r="E1145" s="14">
        <f t="shared" si="260"/>
        <v>261239000</v>
      </c>
      <c r="F1145" s="262"/>
      <c r="G1145" s="171"/>
      <c r="H1145" s="171"/>
      <c r="I1145" s="263"/>
      <c r="J1145" s="171"/>
      <c r="K1145" s="171"/>
      <c r="L1145" s="301"/>
      <c r="M1145" s="301"/>
    </row>
    <row r="1146" spans="1:13" ht="12.75" customHeight="1" thickBot="1" x14ac:dyDescent="0.25">
      <c r="A1146" s="2" t="s">
        <v>88</v>
      </c>
      <c r="B1146" s="14">
        <f>+B41+B78+B115+B152+B189+B1068</f>
        <v>0</v>
      </c>
      <c r="C1146" s="14">
        <f>+C41+C78+C115+C152+C189+C1068</f>
        <v>0</v>
      </c>
      <c r="D1146" s="14">
        <f t="shared" si="260"/>
        <v>0</v>
      </c>
      <c r="E1146" s="14">
        <f t="shared" si="260"/>
        <v>0</v>
      </c>
      <c r="F1146" s="262"/>
      <c r="G1146" s="171"/>
      <c r="H1146" s="171"/>
      <c r="I1146" s="263"/>
      <c r="J1146" s="171"/>
      <c r="K1146" s="171"/>
      <c r="L1146" s="301"/>
      <c r="M1146" s="301"/>
    </row>
    <row r="1147" spans="1:13" ht="12.75" thickBot="1" x14ac:dyDescent="0.25">
      <c r="A1147" s="1" t="s">
        <v>28</v>
      </c>
      <c r="B1147" s="14">
        <f>+B1148+B1149</f>
        <v>43566000</v>
      </c>
      <c r="C1147" s="14">
        <f t="shared" ref="C1147:E1147" si="261">+C1148+C1149</f>
        <v>43566000</v>
      </c>
      <c r="D1147" s="14">
        <f t="shared" si="261"/>
        <v>43566000</v>
      </c>
      <c r="E1147" s="14">
        <f t="shared" si="261"/>
        <v>43566000</v>
      </c>
      <c r="F1147" s="262"/>
      <c r="G1147" s="171"/>
      <c r="H1147" s="171"/>
      <c r="I1147" s="263"/>
      <c r="J1147" s="171"/>
      <c r="K1147" s="171"/>
      <c r="L1147" s="301"/>
      <c r="M1147" s="301"/>
    </row>
    <row r="1148" spans="1:13" ht="12.75" customHeight="1" thickBot="1" x14ac:dyDescent="0.25">
      <c r="A1148" s="2" t="s">
        <v>50</v>
      </c>
      <c r="B1148" s="14">
        <f t="shared" ref="B1148:E1149" si="262">+B43+B80+B117+B154+B191+B1070</f>
        <v>43566000</v>
      </c>
      <c r="C1148" s="14">
        <f t="shared" si="262"/>
        <v>43566000</v>
      </c>
      <c r="D1148" s="14">
        <f t="shared" si="262"/>
        <v>43566000</v>
      </c>
      <c r="E1148" s="14">
        <f t="shared" si="262"/>
        <v>43566000</v>
      </c>
      <c r="F1148" s="262"/>
      <c r="G1148" s="171"/>
      <c r="H1148" s="171"/>
      <c r="I1148" s="263"/>
      <c r="J1148" s="171"/>
      <c r="K1148" s="171"/>
      <c r="L1148" s="301"/>
      <c r="M1148" s="301"/>
    </row>
    <row r="1149" spans="1:13" ht="12.75" customHeight="1" thickBot="1" x14ac:dyDescent="0.25">
      <c r="A1149" s="2" t="s">
        <v>88</v>
      </c>
      <c r="B1149" s="14">
        <f t="shared" si="262"/>
        <v>0</v>
      </c>
      <c r="C1149" s="14">
        <f t="shared" si="262"/>
        <v>0</v>
      </c>
      <c r="D1149" s="14">
        <f t="shared" si="262"/>
        <v>0</v>
      </c>
      <c r="E1149" s="14">
        <f t="shared" si="262"/>
        <v>0</v>
      </c>
      <c r="F1149" s="262"/>
      <c r="G1149" s="171"/>
      <c r="H1149" s="171"/>
      <c r="I1149" s="263"/>
      <c r="J1149" s="171"/>
      <c r="K1149" s="171"/>
      <c r="L1149" s="301"/>
      <c r="M1149" s="301"/>
    </row>
    <row r="1150" spans="1:13" ht="12.75" customHeight="1" thickBot="1" x14ac:dyDescent="0.25">
      <c r="A1150" s="1" t="s">
        <v>1</v>
      </c>
      <c r="B1150" s="14">
        <f>+B1151+B1152</f>
        <v>168895964</v>
      </c>
      <c r="C1150" s="14">
        <f t="shared" ref="C1150:E1150" si="263">+C1151+C1152</f>
        <v>185014500</v>
      </c>
      <c r="D1150" s="14">
        <f t="shared" si="263"/>
        <v>187514500</v>
      </c>
      <c r="E1150" s="14">
        <f t="shared" si="263"/>
        <v>179514500</v>
      </c>
      <c r="F1150" s="262"/>
      <c r="G1150" s="171"/>
      <c r="H1150" s="171"/>
      <c r="I1150" s="263"/>
      <c r="J1150" s="171"/>
      <c r="K1150" s="171"/>
      <c r="L1150" s="301"/>
      <c r="M1150" s="301"/>
    </row>
    <row r="1151" spans="1:13" ht="12.75" customHeight="1" thickBot="1" x14ac:dyDescent="0.25">
      <c r="A1151" s="2" t="s">
        <v>50</v>
      </c>
      <c r="B1151" s="14">
        <f>+B46+B83+B120+B157+B194+B1073</f>
        <v>129195964</v>
      </c>
      <c r="C1151" s="14">
        <f t="shared" ref="C1151:E1152" si="264">+C46+C83+C120+C157+C194+C1073</f>
        <v>134014500</v>
      </c>
      <c r="D1151" s="14">
        <f t="shared" si="264"/>
        <v>136514500</v>
      </c>
      <c r="E1151" s="14">
        <f t="shared" si="264"/>
        <v>128514500</v>
      </c>
      <c r="F1151" s="262"/>
      <c r="G1151" s="171"/>
      <c r="H1151" s="171"/>
      <c r="I1151" s="263"/>
      <c r="J1151" s="171"/>
      <c r="K1151" s="171"/>
      <c r="L1151" s="301"/>
      <c r="M1151" s="301"/>
    </row>
    <row r="1152" spans="1:13" ht="12.75" customHeight="1" thickBot="1" x14ac:dyDescent="0.25">
      <c r="A1152" s="2" t="s">
        <v>88</v>
      </c>
      <c r="B1152" s="14">
        <f>+B47+B84+B121+B158+B195+B1074</f>
        <v>39700000</v>
      </c>
      <c r="C1152" s="14">
        <f t="shared" si="264"/>
        <v>51000000</v>
      </c>
      <c r="D1152" s="14">
        <f t="shared" si="264"/>
        <v>51000000</v>
      </c>
      <c r="E1152" s="14">
        <f t="shared" si="264"/>
        <v>51000000</v>
      </c>
      <c r="F1152" s="262"/>
      <c r="G1152" s="171"/>
      <c r="H1152" s="171"/>
      <c r="I1152" s="263"/>
      <c r="J1152" s="171"/>
      <c r="K1152" s="171"/>
      <c r="L1152" s="301"/>
      <c r="M1152" s="301"/>
    </row>
    <row r="1153" spans="1:13" ht="12.75" customHeight="1" thickBot="1" x14ac:dyDescent="0.25">
      <c r="A1153" s="1" t="s">
        <v>2</v>
      </c>
      <c r="B1153" s="14">
        <f>+B1154+B1155</f>
        <v>0</v>
      </c>
      <c r="C1153" s="14">
        <f t="shared" ref="C1153:E1153" si="265">+C1154+C1155</f>
        <v>0</v>
      </c>
      <c r="D1153" s="14">
        <f t="shared" si="265"/>
        <v>0</v>
      </c>
      <c r="E1153" s="14">
        <f t="shared" si="265"/>
        <v>0</v>
      </c>
      <c r="F1153" s="262"/>
      <c r="G1153" s="171"/>
      <c r="H1153" s="171"/>
      <c r="I1153" s="263"/>
      <c r="J1153" s="171"/>
      <c r="K1153" s="171"/>
      <c r="L1153" s="301"/>
      <c r="M1153" s="301"/>
    </row>
    <row r="1154" spans="1:13" ht="12.75" customHeight="1" thickBot="1" x14ac:dyDescent="0.25">
      <c r="A1154" s="2" t="s">
        <v>50</v>
      </c>
      <c r="B1154" s="14">
        <f t="shared" ref="B1154:E1155" si="266">+B49+B86+B123+B160+B197+B1076</f>
        <v>0</v>
      </c>
      <c r="C1154" s="14">
        <f t="shared" si="266"/>
        <v>0</v>
      </c>
      <c r="D1154" s="14">
        <f t="shared" si="266"/>
        <v>0</v>
      </c>
      <c r="E1154" s="14">
        <f t="shared" si="266"/>
        <v>0</v>
      </c>
      <c r="F1154" s="262"/>
      <c r="G1154" s="171"/>
      <c r="H1154" s="171"/>
      <c r="I1154" s="263"/>
      <c r="J1154" s="171"/>
      <c r="K1154" s="171"/>
      <c r="L1154" s="301"/>
      <c r="M1154" s="301"/>
    </row>
    <row r="1155" spans="1:13" ht="12.75" customHeight="1" thickBot="1" x14ac:dyDescent="0.25">
      <c r="A1155" s="2" t="s">
        <v>88</v>
      </c>
      <c r="B1155" s="14">
        <f t="shared" si="266"/>
        <v>0</v>
      </c>
      <c r="C1155" s="14">
        <f t="shared" si="266"/>
        <v>0</v>
      </c>
      <c r="D1155" s="14">
        <f t="shared" si="266"/>
        <v>0</v>
      </c>
      <c r="E1155" s="14">
        <f t="shared" si="266"/>
        <v>0</v>
      </c>
      <c r="F1155" s="262"/>
      <c r="G1155" s="171"/>
      <c r="H1155" s="171"/>
      <c r="I1155" s="263"/>
      <c r="J1155" s="171"/>
      <c r="K1155" s="171"/>
      <c r="L1155" s="301"/>
      <c r="M1155" s="301"/>
    </row>
    <row r="1156" spans="1:13" ht="12.75" customHeight="1" thickBot="1" x14ac:dyDescent="0.25">
      <c r="A1156" s="1" t="s">
        <v>24</v>
      </c>
      <c r="B1156" s="14">
        <f>+B1157+B1158</f>
        <v>70072800</v>
      </c>
      <c r="C1156" s="14">
        <f t="shared" ref="C1156:E1156" si="267">+C1157+C1158</f>
        <v>65700000</v>
      </c>
      <c r="D1156" s="14">
        <f t="shared" si="267"/>
        <v>65700000</v>
      </c>
      <c r="E1156" s="14">
        <f t="shared" si="267"/>
        <v>65700000</v>
      </c>
      <c r="F1156" s="262"/>
      <c r="G1156" s="171"/>
      <c r="H1156" s="171"/>
      <c r="I1156" s="263"/>
      <c r="J1156" s="171"/>
      <c r="K1156" s="171"/>
      <c r="L1156" s="301"/>
      <c r="M1156" s="301"/>
    </row>
    <row r="1157" spans="1:13" ht="12.75" customHeight="1" thickBot="1" x14ac:dyDescent="0.25">
      <c r="A1157" s="2" t="s">
        <v>50</v>
      </c>
      <c r="B1157" s="14">
        <f>+B52+B89+B126+B163+B200+B1079</f>
        <v>70072800</v>
      </c>
      <c r="C1157" s="14">
        <f t="shared" ref="C1157:E1158" si="268">+C52+C89+C126+C163+C200+C1079</f>
        <v>65700000</v>
      </c>
      <c r="D1157" s="14">
        <f t="shared" si="268"/>
        <v>65700000</v>
      </c>
      <c r="E1157" s="14">
        <f t="shared" si="268"/>
        <v>65700000</v>
      </c>
      <c r="F1157" s="262"/>
      <c r="G1157" s="171"/>
      <c r="H1157" s="171"/>
      <c r="I1157" s="263"/>
      <c r="J1157" s="171"/>
      <c r="K1157" s="171"/>
      <c r="L1157" s="301"/>
      <c r="M1157" s="301"/>
    </row>
    <row r="1158" spans="1:13" ht="12.75" customHeight="1" thickBot="1" x14ac:dyDescent="0.25">
      <c r="A1158" s="2" t="s">
        <v>88</v>
      </c>
      <c r="B1158" s="14">
        <f>+B53+B90+B127+B164+B201+B1080</f>
        <v>0</v>
      </c>
      <c r="C1158" s="14">
        <f t="shared" si="268"/>
        <v>0</v>
      </c>
      <c r="D1158" s="14">
        <f t="shared" si="268"/>
        <v>0</v>
      </c>
      <c r="E1158" s="14">
        <f t="shared" si="268"/>
        <v>0</v>
      </c>
      <c r="F1158" s="262"/>
      <c r="G1158" s="171"/>
      <c r="H1158" s="171"/>
      <c r="I1158" s="263"/>
      <c r="J1158" s="171"/>
      <c r="K1158" s="171"/>
      <c r="L1158" s="301"/>
      <c r="M1158" s="301"/>
    </row>
    <row r="1159" spans="1:13" ht="12.75" customHeight="1" thickBot="1" x14ac:dyDescent="0.25">
      <c r="A1159" s="1" t="s">
        <v>25</v>
      </c>
      <c r="B1159" s="14">
        <f>+B1160+B1161</f>
        <v>463000</v>
      </c>
      <c r="C1159" s="14">
        <f t="shared" ref="C1159:E1159" si="269">+C1160+C1161</f>
        <v>480500</v>
      </c>
      <c r="D1159" s="14">
        <f t="shared" si="269"/>
        <v>480500</v>
      </c>
      <c r="E1159" s="14">
        <f t="shared" si="269"/>
        <v>480500</v>
      </c>
      <c r="F1159" s="262"/>
      <c r="G1159" s="171"/>
      <c r="H1159" s="171"/>
      <c r="I1159" s="263"/>
      <c r="J1159" s="171"/>
      <c r="K1159" s="171"/>
      <c r="L1159" s="301"/>
      <c r="M1159" s="301"/>
    </row>
    <row r="1160" spans="1:13" ht="12.75" customHeight="1" thickBot="1" x14ac:dyDescent="0.25">
      <c r="A1160" s="2" t="s">
        <v>50</v>
      </c>
      <c r="B1160" s="14">
        <f>+B55+B92+B129+B166+B203+B1082</f>
        <v>463000</v>
      </c>
      <c r="C1160" s="14">
        <f t="shared" ref="C1160:E1161" si="270">+C55+C92+C129+C166+C203+C1082</f>
        <v>480500</v>
      </c>
      <c r="D1160" s="14">
        <f t="shared" si="270"/>
        <v>480500</v>
      </c>
      <c r="E1160" s="14">
        <f t="shared" si="270"/>
        <v>480500</v>
      </c>
      <c r="F1160" s="262"/>
      <c r="G1160" s="171"/>
      <c r="H1160" s="171"/>
      <c r="I1160" s="263"/>
      <c r="J1160" s="171"/>
      <c r="K1160" s="171"/>
      <c r="L1160" s="301"/>
      <c r="M1160" s="301"/>
    </row>
    <row r="1161" spans="1:13" ht="12.75" customHeight="1" thickBot="1" x14ac:dyDescent="0.25">
      <c r="A1161" s="2" t="s">
        <v>88</v>
      </c>
      <c r="B1161" s="14">
        <f>+B56+B93+B130+B167+B204+B1083</f>
        <v>0</v>
      </c>
      <c r="C1161" s="14">
        <f t="shared" si="270"/>
        <v>0</v>
      </c>
      <c r="D1161" s="14">
        <f t="shared" si="270"/>
        <v>0</v>
      </c>
      <c r="E1161" s="14">
        <f t="shared" si="270"/>
        <v>0</v>
      </c>
      <c r="F1161" s="262"/>
      <c r="G1161" s="171"/>
      <c r="H1161" s="171"/>
      <c r="I1161" s="263"/>
      <c r="J1161" s="171"/>
      <c r="K1161" s="171"/>
      <c r="L1161" s="301"/>
      <c r="M1161" s="301"/>
    </row>
    <row r="1162" spans="1:13" ht="12.75" thickBot="1" x14ac:dyDescent="0.25">
      <c r="A1162" s="1" t="s">
        <v>3</v>
      </c>
      <c r="B1162" s="14">
        <f>+B1163+B1164</f>
        <v>1744236</v>
      </c>
      <c r="C1162" s="14">
        <f t="shared" ref="C1162:E1162" si="271">+C1163+C1164</f>
        <v>0</v>
      </c>
      <c r="D1162" s="14">
        <f t="shared" si="271"/>
        <v>0</v>
      </c>
      <c r="E1162" s="14">
        <f t="shared" si="271"/>
        <v>0</v>
      </c>
      <c r="F1162" s="262"/>
      <c r="G1162" s="171"/>
      <c r="H1162" s="171"/>
      <c r="I1162" s="263"/>
      <c r="J1162" s="171"/>
      <c r="K1162" s="171"/>
      <c r="L1162" s="301"/>
      <c r="M1162" s="301"/>
    </row>
    <row r="1163" spans="1:13" ht="12.75" customHeight="1" thickBot="1" x14ac:dyDescent="0.25">
      <c r="A1163" s="2" t="s">
        <v>50</v>
      </c>
      <c r="B1163" s="14">
        <f>+B58+B95+B132+B169+B206+B1085</f>
        <v>1744236</v>
      </c>
      <c r="C1163" s="14">
        <f t="shared" ref="C1163:E1164" si="272">+C58+C95+C132+C169+C206+C1085</f>
        <v>0</v>
      </c>
      <c r="D1163" s="14">
        <f t="shared" si="272"/>
        <v>0</v>
      </c>
      <c r="E1163" s="14">
        <f t="shared" si="272"/>
        <v>0</v>
      </c>
      <c r="F1163" s="262"/>
      <c r="G1163" s="171"/>
      <c r="H1163" s="171"/>
      <c r="I1163" s="263"/>
      <c r="J1163" s="171"/>
      <c r="K1163" s="171"/>
      <c r="L1163" s="301"/>
      <c r="M1163" s="301"/>
    </row>
    <row r="1164" spans="1:13" ht="12.75" customHeight="1" thickBot="1" x14ac:dyDescent="0.25">
      <c r="A1164" s="2" t="s">
        <v>88</v>
      </c>
      <c r="B1164" s="14">
        <f>+B59+B96+B133+B170+B207+B1086</f>
        <v>0</v>
      </c>
      <c r="C1164" s="14">
        <f t="shared" si="272"/>
        <v>0</v>
      </c>
      <c r="D1164" s="14">
        <f t="shared" si="272"/>
        <v>0</v>
      </c>
      <c r="E1164" s="14">
        <f t="shared" si="272"/>
        <v>0</v>
      </c>
      <c r="F1164" s="262"/>
      <c r="G1164" s="171"/>
      <c r="H1164" s="171"/>
      <c r="I1164" s="263"/>
      <c r="J1164" s="171"/>
      <c r="K1164" s="171"/>
      <c r="L1164" s="301"/>
      <c r="M1164" s="301"/>
    </row>
    <row r="1165" spans="1:13" ht="12.75" customHeight="1" thickBot="1" x14ac:dyDescent="0.25">
      <c r="A1165" s="1" t="s">
        <v>19</v>
      </c>
      <c r="B1165" s="14">
        <f>+B1166+B1167+B1168+B1169</f>
        <v>248761832</v>
      </c>
      <c r="C1165" s="14">
        <f t="shared" ref="C1165:E1165" si="273">+C1166+C1167+C1168+C1169</f>
        <v>0</v>
      </c>
      <c r="D1165" s="14">
        <f t="shared" si="273"/>
        <v>0</v>
      </c>
      <c r="E1165" s="14">
        <f t="shared" si="273"/>
        <v>0</v>
      </c>
      <c r="F1165" s="262"/>
      <c r="G1165" s="171"/>
      <c r="H1165" s="171"/>
      <c r="I1165" s="263"/>
      <c r="J1165" s="171"/>
      <c r="K1165" s="171"/>
      <c r="L1165" s="301"/>
      <c r="M1165" s="301"/>
    </row>
    <row r="1166" spans="1:13" ht="12.75" customHeight="1" thickBot="1" x14ac:dyDescent="0.25">
      <c r="A1166" s="2" t="s">
        <v>50</v>
      </c>
      <c r="B1166" s="14">
        <f>+B228+B253+B281+B306+B331+B356+B381+B406+B432+B457+B482+B508+B533+B558+B583+B608+B633+B658+B683+B708+B733+B758+B784+B809+B834+B859+B884+B910+B985+B1035+B1107+B1132</f>
        <v>244827069</v>
      </c>
      <c r="C1166" s="14">
        <f t="shared" ref="C1166:E1166" si="274">+C228+C253+C281+C306+C331+C356+C381+C406+C432+C457+C482+C508+C533+C558+C583+C608+C633+C658+C683+C708+C733+C758+C784+C809+C834+C859+C884+C910+C985+C1035+C1107+C1132</f>
        <v>0</v>
      </c>
      <c r="D1166" s="14">
        <f t="shared" si="274"/>
        <v>0</v>
      </c>
      <c r="E1166" s="14">
        <f t="shared" si="274"/>
        <v>0</v>
      </c>
      <c r="F1166" s="262"/>
      <c r="G1166" s="171"/>
      <c r="H1166" s="171"/>
      <c r="I1166" s="263"/>
      <c r="J1166" s="171"/>
      <c r="K1166" s="171"/>
      <c r="L1166" s="301"/>
      <c r="M1166" s="301"/>
    </row>
    <row r="1167" spans="1:13" ht="12.75" customHeight="1" thickBot="1" x14ac:dyDescent="0.25">
      <c r="A1167" s="2" t="s">
        <v>89</v>
      </c>
      <c r="B1167" s="14">
        <f t="shared" ref="B1167:E1169" si="275">+B229+B254+B282+B307+B332+B357+B382+B407+B433+B458+B483+B509+B534+B559+B584+B609+B634+B659+B684+B709+B734+B759+B785+B810+B835+B860+B885+B911+B986+B1036+B1108+B1133</f>
        <v>3934763</v>
      </c>
      <c r="C1167" s="14">
        <f t="shared" si="275"/>
        <v>0</v>
      </c>
      <c r="D1167" s="14">
        <f t="shared" si="275"/>
        <v>0</v>
      </c>
      <c r="E1167" s="14">
        <f t="shared" si="275"/>
        <v>0</v>
      </c>
      <c r="F1167" s="262"/>
      <c r="G1167" s="171"/>
      <c r="H1167" s="171"/>
      <c r="I1167" s="263"/>
      <c r="J1167" s="171"/>
      <c r="K1167" s="171"/>
      <c r="L1167" s="301"/>
      <c r="M1167" s="301"/>
    </row>
    <row r="1168" spans="1:13" ht="12.75" customHeight="1" thickBot="1" x14ac:dyDescent="0.25">
      <c r="A1168" s="2" t="s">
        <v>85</v>
      </c>
      <c r="B1168" s="14">
        <f t="shared" si="275"/>
        <v>0</v>
      </c>
      <c r="C1168" s="14">
        <f t="shared" si="275"/>
        <v>0</v>
      </c>
      <c r="D1168" s="14">
        <f t="shared" si="275"/>
        <v>0</v>
      </c>
      <c r="E1168" s="14">
        <f t="shared" si="275"/>
        <v>0</v>
      </c>
      <c r="F1168" s="262"/>
      <c r="G1168" s="171"/>
      <c r="H1168" s="171"/>
      <c r="I1168" s="263"/>
      <c r="J1168" s="171"/>
      <c r="K1168" s="171"/>
      <c r="L1168" s="301"/>
      <c r="M1168" s="301"/>
    </row>
    <row r="1169" spans="1:13" ht="12.75" customHeight="1" thickBot="1" x14ac:dyDescent="0.25">
      <c r="A1169" s="2" t="s">
        <v>86</v>
      </c>
      <c r="B1169" s="14">
        <f t="shared" si="275"/>
        <v>0</v>
      </c>
      <c r="C1169" s="14">
        <f t="shared" si="275"/>
        <v>0</v>
      </c>
      <c r="D1169" s="14">
        <f t="shared" si="275"/>
        <v>0</v>
      </c>
      <c r="E1169" s="14">
        <f t="shared" si="275"/>
        <v>0</v>
      </c>
      <c r="F1169" s="262"/>
      <c r="G1169" s="171"/>
      <c r="H1169" s="171"/>
      <c r="I1169" s="263"/>
      <c r="J1169" s="171"/>
      <c r="K1169" s="171"/>
      <c r="L1169" s="301"/>
      <c r="M1169" s="301"/>
    </row>
    <row r="1170" spans="1:13" ht="12.75" customHeight="1" thickBot="1" x14ac:dyDescent="0.25">
      <c r="A1170" s="1" t="s">
        <v>20</v>
      </c>
      <c r="B1170" s="14">
        <f>B1171+B1172+B1173+B1174</f>
        <v>156688237</v>
      </c>
      <c r="C1170" s="14">
        <f t="shared" ref="C1170:E1170" si="276">C1171+C1172+C1173+C1174</f>
        <v>7500000</v>
      </c>
      <c r="D1170" s="14">
        <f t="shared" si="276"/>
        <v>7500000</v>
      </c>
      <c r="E1170" s="14">
        <f t="shared" si="276"/>
        <v>7500000</v>
      </c>
      <c r="F1170" s="262"/>
      <c r="G1170" s="171"/>
      <c r="H1170" s="171"/>
      <c r="I1170" s="263"/>
      <c r="J1170" s="171"/>
      <c r="K1170" s="171"/>
      <c r="L1170" s="301"/>
      <c r="M1170" s="301"/>
    </row>
    <row r="1171" spans="1:13" ht="12.75" customHeight="1" thickBot="1" x14ac:dyDescent="0.25">
      <c r="A1171" s="2" t="s">
        <v>50</v>
      </c>
      <c r="B1171" s="14">
        <f>+B233+B258+B286+B311+B336+B361+B386+B411+B437+B462+B487+B513+B538+B563+B588+B613+B638+B663+B688+B713+B738+B763+B789+B814+B839+B864+B889+B915+B990+B1040+B1112+B1137+B1015+B965+B940</f>
        <v>123300000</v>
      </c>
      <c r="C1171" s="14">
        <f t="shared" ref="C1171:E1171" si="277">+C233+C258+C286+C311+C336+C361+C386+C411+C437+C462+C487+C513+C538+C563+C588+C613+C638+C663+C688+C713+C738+C763+C789+C814+C839+C864+C889+C915+C990+C1040+C1112+C1137+C1015+C965+C940</f>
        <v>5481000</v>
      </c>
      <c r="D1171" s="14">
        <f t="shared" si="277"/>
        <v>7500000</v>
      </c>
      <c r="E1171" s="14">
        <f t="shared" si="277"/>
        <v>7500000</v>
      </c>
      <c r="F1171" s="262"/>
      <c r="G1171" s="263"/>
      <c r="H1171" s="171"/>
      <c r="I1171" s="263"/>
      <c r="J1171" s="171"/>
      <c r="K1171" s="171"/>
      <c r="L1171" s="301"/>
      <c r="M1171" s="301"/>
    </row>
    <row r="1172" spans="1:13" ht="12.75" customHeight="1" thickBot="1" x14ac:dyDescent="0.25">
      <c r="A1172" s="2" t="s">
        <v>89</v>
      </c>
      <c r="B1172" s="14">
        <f t="shared" ref="B1172:B1174" si="278">+B234+B259+B287+B312+B337+B362+B387+B412+B438+B463+B488+B514+B539+B564+B589+B614+B639+B664+B689+B714+B739+B764+B790+B815+B840+B865+B890+B916+B991+B1041+B1113+B1138+B1016+B966+B941</f>
        <v>31388237</v>
      </c>
      <c r="C1172" s="14">
        <f t="shared" ref="C1172:E1174" si="279">+C234+C259+C287+C312+C337+C362+C387+C412+C438+C463+C488+C514+C539+C564+C589+C614+C639+C664+C689+C714+C739+C764+C790+C815+C840+C865+C890+C916+C991+C1041+C1113+C1138</f>
        <v>0</v>
      </c>
      <c r="D1172" s="14">
        <f t="shared" si="279"/>
        <v>0</v>
      </c>
      <c r="E1172" s="14">
        <f t="shared" si="279"/>
        <v>0</v>
      </c>
      <c r="F1172" s="171"/>
      <c r="H1172" s="263"/>
      <c r="I1172" s="263"/>
      <c r="J1172" s="171"/>
      <c r="K1172" s="171"/>
      <c r="L1172" s="301"/>
      <c r="M1172" s="301"/>
    </row>
    <row r="1173" spans="1:13" ht="12.75" customHeight="1" thickBot="1" x14ac:dyDescent="0.25">
      <c r="A1173" s="2" t="s">
        <v>85</v>
      </c>
      <c r="B1173" s="14">
        <f t="shared" si="278"/>
        <v>0</v>
      </c>
      <c r="C1173" s="14">
        <f t="shared" si="279"/>
        <v>0</v>
      </c>
      <c r="D1173" s="14">
        <f t="shared" si="279"/>
        <v>0</v>
      </c>
      <c r="E1173" s="14">
        <f t="shared" si="279"/>
        <v>0</v>
      </c>
      <c r="F1173" s="171"/>
      <c r="H1173" s="263"/>
      <c r="I1173" s="263"/>
      <c r="J1173" s="171"/>
      <c r="K1173" s="171"/>
      <c r="L1173" s="301"/>
      <c r="M1173" s="301"/>
    </row>
    <row r="1174" spans="1:13" ht="12.75" customHeight="1" thickBot="1" x14ac:dyDescent="0.25">
      <c r="A1174" s="2" t="s">
        <v>86</v>
      </c>
      <c r="B1174" s="14">
        <f t="shared" si="278"/>
        <v>2000000</v>
      </c>
      <c r="C1174" s="14">
        <f t="shared" si="279"/>
        <v>2019000</v>
      </c>
      <c r="D1174" s="14">
        <f t="shared" si="279"/>
        <v>0</v>
      </c>
      <c r="E1174" s="14">
        <f t="shared" si="279"/>
        <v>0</v>
      </c>
      <c r="F1174" s="171"/>
      <c r="G1174" s="171"/>
      <c r="H1174" s="263"/>
      <c r="I1174" s="263"/>
      <c r="J1174" s="171"/>
      <c r="K1174" s="171"/>
      <c r="L1174" s="301"/>
      <c r="M1174" s="301"/>
    </row>
    <row r="1175" spans="1:13" ht="12.75" customHeight="1" thickBot="1" x14ac:dyDescent="0.25">
      <c r="A1175" s="40" t="s">
        <v>31</v>
      </c>
      <c r="B1175" s="75">
        <f>IF(B1143-B1142=0,0,"Error")</f>
        <v>0</v>
      </c>
      <c r="C1175" s="75">
        <f t="shared" ref="C1175:E1175" si="280">IF(C1143-C1142=0,0,"Error")</f>
        <v>0</v>
      </c>
      <c r="D1175" s="75">
        <f t="shared" si="280"/>
        <v>0</v>
      </c>
      <c r="E1175" s="75">
        <f t="shared" si="280"/>
        <v>0</v>
      </c>
      <c r="F1175" s="171"/>
      <c r="G1175" s="171"/>
      <c r="H1175" s="171"/>
      <c r="I1175" s="263"/>
      <c r="J1175" s="171"/>
      <c r="K1175" s="171"/>
      <c r="L1175" s="301"/>
      <c r="M1175" s="301"/>
    </row>
    <row r="1176" spans="1:13" ht="12" customHeight="1" x14ac:dyDescent="0.2">
      <c r="A1176" s="76"/>
      <c r="B1176" s="77"/>
      <c r="C1176" s="77"/>
      <c r="D1176" s="77"/>
      <c r="E1176" s="77"/>
      <c r="F1176" s="171"/>
      <c r="G1176" s="171"/>
      <c r="H1176" s="171"/>
      <c r="I1176" s="263"/>
      <c r="J1176" s="171"/>
      <c r="K1176" s="171"/>
      <c r="L1176" s="301"/>
      <c r="M1176" s="301"/>
    </row>
    <row r="1177" spans="1:13" ht="12.75" thickBot="1" x14ac:dyDescent="0.25">
      <c r="A1177" s="78"/>
      <c r="B1177" s="79"/>
      <c r="C1177" s="79"/>
      <c r="D1177" s="79"/>
      <c r="E1177" s="79"/>
    </row>
    <row r="1178" spans="1:13" s="83" customFormat="1" x14ac:dyDescent="0.25">
      <c r="A1178" s="81" t="s">
        <v>160</v>
      </c>
      <c r="B1178" s="82"/>
      <c r="C1178" s="343" t="s">
        <v>35</v>
      </c>
      <c r="D1178" s="80" t="s">
        <v>32</v>
      </c>
      <c r="E1178" s="81" t="s">
        <v>166</v>
      </c>
      <c r="F1178" s="264"/>
      <c r="G1178" s="167"/>
      <c r="H1178" s="167"/>
      <c r="I1178" s="296"/>
      <c r="J1178" s="167"/>
      <c r="K1178" s="167"/>
    </row>
    <row r="1179" spans="1:13" s="83" customFormat="1" x14ac:dyDescent="0.25">
      <c r="A1179" s="85"/>
      <c r="B1179" s="82"/>
      <c r="C1179" s="344"/>
      <c r="D1179" s="84" t="s">
        <v>33</v>
      </c>
      <c r="E1179" s="86"/>
      <c r="F1179" s="264"/>
      <c r="G1179" s="167"/>
      <c r="H1179" s="167"/>
      <c r="I1179" s="296"/>
      <c r="J1179" s="167"/>
      <c r="K1179" s="167"/>
    </row>
    <row r="1180" spans="1:13" s="83" customFormat="1" ht="12.75" thickBot="1" x14ac:dyDescent="0.3">
      <c r="A1180" s="165" t="s">
        <v>252</v>
      </c>
      <c r="B1180" s="82"/>
      <c r="C1180" s="345"/>
      <c r="D1180" s="87" t="s">
        <v>34</v>
      </c>
      <c r="E1180" s="165" t="s">
        <v>252</v>
      </c>
      <c r="F1180" s="264"/>
      <c r="G1180" s="167"/>
      <c r="H1180" s="167"/>
      <c r="I1180" s="296"/>
      <c r="J1180" s="167"/>
      <c r="K1180" s="167"/>
    </row>
    <row r="1181" spans="1:13" x14ac:dyDescent="0.2">
      <c r="A1181" s="88"/>
      <c r="B1181" s="89"/>
      <c r="C1181" s="3"/>
      <c r="D1181" s="88"/>
      <c r="E1181" s="88"/>
      <c r="F1181" s="265"/>
      <c r="G1181" s="266"/>
      <c r="H1181" s="265"/>
      <c r="I1181" s="266"/>
    </row>
    <row r="1182" spans="1:13" ht="12.75" thickBot="1" x14ac:dyDescent="0.25">
      <c r="A1182" s="90"/>
      <c r="B1182" s="90"/>
      <c r="C1182" s="90"/>
      <c r="D1182" s="90"/>
      <c r="E1182" s="90"/>
      <c r="F1182" s="265"/>
      <c r="G1182" s="266"/>
      <c r="H1182" s="265"/>
      <c r="I1182" s="266"/>
    </row>
    <row r="1183" spans="1:13" ht="30.75" customHeight="1" x14ac:dyDescent="0.2">
      <c r="B1183" s="91"/>
      <c r="C1183" s="390" t="s">
        <v>45</v>
      </c>
      <c r="D1183" s="80" t="s">
        <v>32</v>
      </c>
      <c r="E1183" s="81" t="s">
        <v>90</v>
      </c>
    </row>
    <row r="1184" spans="1:13" ht="24" customHeight="1" x14ac:dyDescent="0.2">
      <c r="B1184" s="91"/>
      <c r="C1184" s="391"/>
      <c r="D1184" s="84" t="s">
        <v>33</v>
      </c>
      <c r="E1184" s="86"/>
    </row>
    <row r="1185" spans="2:5" ht="21" customHeight="1" thickBot="1" x14ac:dyDescent="0.25">
      <c r="C1185" s="392"/>
      <c r="D1185" s="87" t="s">
        <v>34</v>
      </c>
      <c r="E1185" s="165" t="s">
        <v>252</v>
      </c>
    </row>
    <row r="1189" spans="2:5" x14ac:dyDescent="0.2">
      <c r="B1189" s="123"/>
      <c r="C1189" s="123"/>
      <c r="D1189" s="123"/>
      <c r="E1189" s="123"/>
    </row>
  </sheetData>
  <mergeCells count="289">
    <mergeCell ref="A2:E2"/>
    <mergeCell ref="A1:E1"/>
    <mergeCell ref="Q595:T595"/>
    <mergeCell ref="Q669:T669"/>
    <mergeCell ref="Q670:T670"/>
    <mergeCell ref="Q693:T693"/>
    <mergeCell ref="Q694:T694"/>
    <mergeCell ref="Q695:T695"/>
    <mergeCell ref="Q718:T718"/>
    <mergeCell ref="Q719:T719"/>
    <mergeCell ref="Q720:T720"/>
    <mergeCell ref="A530:A531"/>
    <mergeCell ref="A470:A471"/>
    <mergeCell ref="B444:E444"/>
    <mergeCell ref="B594:E594"/>
    <mergeCell ref="Q543:T543"/>
    <mergeCell ref="Q544:T544"/>
    <mergeCell ref="Q545:T545"/>
    <mergeCell ref="Q568:T568"/>
    <mergeCell ref="Q569:T569"/>
    <mergeCell ref="Q570:T570"/>
    <mergeCell ref="Q593:T593"/>
    <mergeCell ref="Q594:T594"/>
    <mergeCell ref="A277:E277"/>
    <mergeCell ref="A278:A279"/>
    <mergeCell ref="A250:A251"/>
    <mergeCell ref="B265:E265"/>
    <mergeCell ref="B240:E240"/>
    <mergeCell ref="A249:E249"/>
    <mergeCell ref="A263:E263"/>
    <mergeCell ref="B719:E719"/>
    <mergeCell ref="D417:E417"/>
    <mergeCell ref="B418:E418"/>
    <mergeCell ref="B419:E419"/>
    <mergeCell ref="A420:A421"/>
    <mergeCell ref="A428:E428"/>
    <mergeCell ref="B469:E469"/>
    <mergeCell ref="A478:E478"/>
    <mergeCell ref="A479:A480"/>
    <mergeCell ref="B492:E492"/>
    <mergeCell ref="A429:A430"/>
    <mergeCell ref="B443:E443"/>
    <mergeCell ref="B545:E545"/>
    <mergeCell ref="A445:A446"/>
    <mergeCell ref="A453:E453"/>
    <mergeCell ref="A454:A455"/>
    <mergeCell ref="D467:E467"/>
    <mergeCell ref="A111:A112"/>
    <mergeCell ref="A102:A103"/>
    <mergeCell ref="A110:E110"/>
    <mergeCell ref="B212:E212"/>
    <mergeCell ref="A225:A226"/>
    <mergeCell ref="D266:E266"/>
    <mergeCell ref="B267:E267"/>
    <mergeCell ref="B268:E268"/>
    <mergeCell ref="A269:A270"/>
    <mergeCell ref="A176:A177"/>
    <mergeCell ref="A184:E184"/>
    <mergeCell ref="A210:E210"/>
    <mergeCell ref="A185:A186"/>
    <mergeCell ref="A211:E211"/>
    <mergeCell ref="B239:E239"/>
    <mergeCell ref="D213:E213"/>
    <mergeCell ref="B214:E214"/>
    <mergeCell ref="A216:A217"/>
    <mergeCell ref="B846:E846"/>
    <mergeCell ref="A847:A848"/>
    <mergeCell ref="A855:E855"/>
    <mergeCell ref="B644:E644"/>
    <mergeCell ref="B645:E645"/>
    <mergeCell ref="A646:A647"/>
    <mergeCell ref="D291:E291"/>
    <mergeCell ref="B292:E292"/>
    <mergeCell ref="A294:A295"/>
    <mergeCell ref="A302:E302"/>
    <mergeCell ref="A303:A304"/>
    <mergeCell ref="D316:E316"/>
    <mergeCell ref="B317:E317"/>
    <mergeCell ref="D518:E518"/>
    <mergeCell ref="B519:E519"/>
    <mergeCell ref="B520:E520"/>
    <mergeCell ref="A403:A404"/>
    <mergeCell ref="A505:A506"/>
    <mergeCell ref="A822:A823"/>
    <mergeCell ref="A830:E830"/>
    <mergeCell ref="A831:A832"/>
    <mergeCell ref="D769:E769"/>
    <mergeCell ref="B770:E770"/>
    <mergeCell ref="A754:E754"/>
    <mergeCell ref="A755:A756"/>
    <mergeCell ref="D844:E844"/>
    <mergeCell ref="B845:E845"/>
    <mergeCell ref="B946:E946"/>
    <mergeCell ref="B771:E771"/>
    <mergeCell ref="A772:A773"/>
    <mergeCell ref="A780:E780"/>
    <mergeCell ref="A781:A782"/>
    <mergeCell ref="D794:E794"/>
    <mergeCell ref="B795:E795"/>
    <mergeCell ref="B796:E796"/>
    <mergeCell ref="A856:A857"/>
    <mergeCell ref="D869:E869"/>
    <mergeCell ref="D945:E945"/>
    <mergeCell ref="B870:E870"/>
    <mergeCell ref="B871:E871"/>
    <mergeCell ref="A872:A873"/>
    <mergeCell ref="A880:E880"/>
    <mergeCell ref="A881:A882"/>
    <mergeCell ref="A898:A899"/>
    <mergeCell ref="A906:E906"/>
    <mergeCell ref="A907:A908"/>
    <mergeCell ref="D920:E920"/>
    <mergeCell ref="B921:E921"/>
    <mergeCell ref="A982:A983"/>
    <mergeCell ref="B947:E947"/>
    <mergeCell ref="A948:A949"/>
    <mergeCell ref="A956:E956"/>
    <mergeCell ref="A957:A958"/>
    <mergeCell ref="D970:E970"/>
    <mergeCell ref="B971:E971"/>
    <mergeCell ref="B972:E972"/>
    <mergeCell ref="A973:A974"/>
    <mergeCell ref="A981:E981"/>
    <mergeCell ref="B922:E922"/>
    <mergeCell ref="B894:E894"/>
    <mergeCell ref="D895:E895"/>
    <mergeCell ref="B896:E896"/>
    <mergeCell ref="B897:E897"/>
    <mergeCell ref="B101:E101"/>
    <mergeCell ref="A923:A924"/>
    <mergeCell ref="A931:E931"/>
    <mergeCell ref="A932:A933"/>
    <mergeCell ref="B136:E136"/>
    <mergeCell ref="B137:E137"/>
    <mergeCell ref="B138:E138"/>
    <mergeCell ref="B215:E215"/>
    <mergeCell ref="A224:E224"/>
    <mergeCell ref="D238:E238"/>
    <mergeCell ref="A654:E654"/>
    <mergeCell ref="A655:A656"/>
    <mergeCell ref="D743:E743"/>
    <mergeCell ref="B744:E744"/>
    <mergeCell ref="B745:E745"/>
    <mergeCell ref="A746:A747"/>
    <mergeCell ref="A729:E729"/>
    <mergeCell ref="A730:A731"/>
    <mergeCell ref="A797:A798"/>
    <mergeCell ref="A805:E805"/>
    <mergeCell ref="A806:A807"/>
    <mergeCell ref="D819:E819"/>
    <mergeCell ref="B820:E820"/>
    <mergeCell ref="B821:E821"/>
    <mergeCell ref="A13:A14"/>
    <mergeCell ref="B18:E18"/>
    <mergeCell ref="A19:E19"/>
    <mergeCell ref="A23:E23"/>
    <mergeCell ref="B768:E768"/>
    <mergeCell ref="B544:E544"/>
    <mergeCell ref="D593:E593"/>
    <mergeCell ref="A604:E604"/>
    <mergeCell ref="A605:A606"/>
    <mergeCell ref="D668:E668"/>
    <mergeCell ref="A679:E679"/>
    <mergeCell ref="A680:A681"/>
    <mergeCell ref="D693:E693"/>
    <mergeCell ref="A704:E704"/>
    <mergeCell ref="A705:A706"/>
    <mergeCell ref="B720:E720"/>
    <mergeCell ref="A580:A581"/>
    <mergeCell ref="B570:E570"/>
    <mergeCell ref="A554:E554"/>
    <mergeCell ref="B670:E670"/>
    <mergeCell ref="A671:A672"/>
    <mergeCell ref="A3:E3"/>
    <mergeCell ref="B5:E5"/>
    <mergeCell ref="B6:E6"/>
    <mergeCell ref="B7:E7"/>
    <mergeCell ref="A8:E8"/>
    <mergeCell ref="A37:A38"/>
    <mergeCell ref="B62:E62"/>
    <mergeCell ref="B63:E63"/>
    <mergeCell ref="B64:E64"/>
    <mergeCell ref="A24:E24"/>
    <mergeCell ref="B25:E25"/>
    <mergeCell ref="B26:E26"/>
    <mergeCell ref="B27:E27"/>
    <mergeCell ref="A28:A29"/>
    <mergeCell ref="A36:E36"/>
    <mergeCell ref="A9:E11"/>
    <mergeCell ref="A353:A354"/>
    <mergeCell ref="B368:E368"/>
    <mergeCell ref="B393:E393"/>
    <mergeCell ref="A65:A66"/>
    <mergeCell ref="A73:E73"/>
    <mergeCell ref="B99:E99"/>
    <mergeCell ref="D366:E366"/>
    <mergeCell ref="B12:E12"/>
    <mergeCell ref="B416:E416"/>
    <mergeCell ref="B293:E293"/>
    <mergeCell ref="B318:E318"/>
    <mergeCell ref="A327:E327"/>
    <mergeCell ref="A328:A329"/>
    <mergeCell ref="D341:E341"/>
    <mergeCell ref="B342:E342"/>
    <mergeCell ref="B343:E343"/>
    <mergeCell ref="A344:A345"/>
    <mergeCell ref="A352:E352"/>
    <mergeCell ref="A319:A320"/>
    <mergeCell ref="A402:E402"/>
    <mergeCell ref="A264:E264"/>
    <mergeCell ref="B100:E100"/>
    <mergeCell ref="A139:A140"/>
    <mergeCell ref="A147:E147"/>
    <mergeCell ref="A74:A75"/>
    <mergeCell ref="A241:A242"/>
    <mergeCell ref="A148:A149"/>
    <mergeCell ref="B173:E173"/>
    <mergeCell ref="B174:E174"/>
    <mergeCell ref="B175:E175"/>
    <mergeCell ref="D618:E618"/>
    <mergeCell ref="B619:E619"/>
    <mergeCell ref="B620:E620"/>
    <mergeCell ref="A621:A622"/>
    <mergeCell ref="A629:E629"/>
    <mergeCell ref="A630:A631"/>
    <mergeCell ref="D643:E643"/>
    <mergeCell ref="B367:E367"/>
    <mergeCell ref="A369:A370"/>
    <mergeCell ref="A377:E377"/>
    <mergeCell ref="A378:A379"/>
    <mergeCell ref="D391:E391"/>
    <mergeCell ref="B392:E392"/>
    <mergeCell ref="A571:A572"/>
    <mergeCell ref="A579:E579"/>
    <mergeCell ref="A394:A395"/>
    <mergeCell ref="A504:E504"/>
    <mergeCell ref="A496:A497"/>
    <mergeCell ref="B495:E495"/>
    <mergeCell ref="B494:E494"/>
    <mergeCell ref="D493:E493"/>
    <mergeCell ref="B468:E468"/>
    <mergeCell ref="A521:A522"/>
    <mergeCell ref="A529:E529"/>
    <mergeCell ref="A1006:E1006"/>
    <mergeCell ref="A1007:A1008"/>
    <mergeCell ref="D1020:E1020"/>
    <mergeCell ref="B1021:E1021"/>
    <mergeCell ref="B1022:E1022"/>
    <mergeCell ref="A1023:A1024"/>
    <mergeCell ref="A1031:E1031"/>
    <mergeCell ref="A555:A556"/>
    <mergeCell ref="D543:E543"/>
    <mergeCell ref="B569:E569"/>
    <mergeCell ref="A546:A547"/>
    <mergeCell ref="D568:E568"/>
    <mergeCell ref="D995:E995"/>
    <mergeCell ref="B996:E996"/>
    <mergeCell ref="B997:E997"/>
    <mergeCell ref="A998:A999"/>
    <mergeCell ref="A721:A722"/>
    <mergeCell ref="B595:E595"/>
    <mergeCell ref="A596:A597"/>
    <mergeCell ref="B669:E669"/>
    <mergeCell ref="B695:E695"/>
    <mergeCell ref="A696:A697"/>
    <mergeCell ref="B694:E694"/>
    <mergeCell ref="D718:E718"/>
    <mergeCell ref="A1032:A1033"/>
    <mergeCell ref="B1045:E1045"/>
    <mergeCell ref="A1046:E1046"/>
    <mergeCell ref="A1050:E1050"/>
    <mergeCell ref="A1051:E1051"/>
    <mergeCell ref="B1052:E1052"/>
    <mergeCell ref="B1053:E1053"/>
    <mergeCell ref="B1054:E1054"/>
    <mergeCell ref="A1055:A1056"/>
    <mergeCell ref="B1119:E1119"/>
    <mergeCell ref="A1128:E1128"/>
    <mergeCell ref="C1178:C1180"/>
    <mergeCell ref="C1183:C1185"/>
    <mergeCell ref="A1063:E1063"/>
    <mergeCell ref="A1064:A1065"/>
    <mergeCell ref="A1089:E1089"/>
    <mergeCell ref="A1090:E1090"/>
    <mergeCell ref="B1091:E1091"/>
    <mergeCell ref="B1093:E1093"/>
    <mergeCell ref="B1094:E1094"/>
    <mergeCell ref="A1103:E1103"/>
    <mergeCell ref="B1118:E1118"/>
  </mergeCells>
  <pageMargins left="0.17" right="0.38" top="0.71" bottom="0.56999999999999995" header="0.74" footer="0.65"/>
  <pageSetup scale="85"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P793"/>
  <sheetViews>
    <sheetView tabSelected="1" workbookViewId="0">
      <selection activeCell="H18" sqref="H17:H18"/>
    </sheetView>
  </sheetViews>
  <sheetFormatPr defaultRowHeight="12" x14ac:dyDescent="0.2"/>
  <cols>
    <col min="1" max="1" width="30.7109375" style="210" customWidth="1"/>
    <col min="2" max="2" width="12.42578125" style="26" customWidth="1"/>
    <col min="3" max="3" width="13.7109375" style="26" customWidth="1"/>
    <col min="4" max="4" width="13.85546875" style="26" customWidth="1"/>
    <col min="5" max="5" width="13" style="26" customWidth="1"/>
    <col min="6" max="6" width="14.28515625" style="26" customWidth="1"/>
    <col min="7" max="7" width="14.7109375" style="26" customWidth="1"/>
    <col min="8" max="8" width="15.42578125" style="26" customWidth="1"/>
    <col min="9" max="9" width="12.42578125" style="26" customWidth="1"/>
    <col min="10" max="10" width="13.85546875" style="26" customWidth="1"/>
    <col min="11" max="11" width="13.140625" style="26" customWidth="1"/>
    <col min="12" max="12" width="8" style="26" customWidth="1"/>
    <col min="13" max="13" width="8.42578125" style="26" customWidth="1"/>
    <col min="14" max="23" width="8" style="26" customWidth="1"/>
    <col min="24" max="24" width="8.5703125" style="26" customWidth="1"/>
    <col min="25" max="16384" width="9.140625" style="26"/>
  </cols>
  <sheetData>
    <row r="1" spans="1:7" x14ac:dyDescent="0.2">
      <c r="A1" s="530" t="s">
        <v>359</v>
      </c>
      <c r="B1" s="530"/>
      <c r="C1" s="530"/>
      <c r="D1" s="530"/>
      <c r="E1" s="530"/>
      <c r="F1" s="25"/>
      <c r="G1" s="25"/>
    </row>
    <row r="2" spans="1:7" ht="25.5" customHeight="1" x14ac:dyDescent="0.2">
      <c r="A2" s="531" t="s">
        <v>348</v>
      </c>
      <c r="B2" s="531"/>
      <c r="C2" s="531"/>
      <c r="D2" s="531"/>
      <c r="E2" s="531"/>
      <c r="F2" s="292"/>
      <c r="G2" s="25"/>
    </row>
    <row r="3" spans="1:7" x14ac:dyDescent="0.2">
      <c r="A3" s="371" t="s">
        <v>27</v>
      </c>
      <c r="B3" s="371"/>
      <c r="C3" s="371"/>
      <c r="D3" s="371"/>
      <c r="E3" s="371"/>
      <c r="F3" s="211"/>
      <c r="G3" s="25"/>
    </row>
    <row r="4" spans="1:7" ht="12.75" thickBot="1" x14ac:dyDescent="0.25">
      <c r="F4" s="25"/>
      <c r="G4" s="25"/>
    </row>
    <row r="5" spans="1:7" ht="12.75" thickBot="1" x14ac:dyDescent="0.25">
      <c r="A5" s="4" t="s">
        <v>21</v>
      </c>
      <c r="B5" s="477" t="s">
        <v>46</v>
      </c>
      <c r="C5" s="477"/>
      <c r="D5" s="477"/>
      <c r="E5" s="477"/>
      <c r="F5" s="25"/>
      <c r="G5" s="25"/>
    </row>
    <row r="6" spans="1:7" ht="12.75" thickBot="1" x14ac:dyDescent="0.25">
      <c r="A6" s="4" t="s">
        <v>4</v>
      </c>
      <c r="B6" s="478" t="s">
        <v>47</v>
      </c>
      <c r="C6" s="479"/>
      <c r="D6" s="479"/>
      <c r="E6" s="479"/>
      <c r="F6" s="25"/>
      <c r="G6" s="25"/>
    </row>
    <row r="7" spans="1:7" ht="12.75" thickBot="1" x14ac:dyDescent="0.25">
      <c r="A7" s="4" t="s">
        <v>26</v>
      </c>
      <c r="B7" s="480" t="s">
        <v>250</v>
      </c>
      <c r="C7" s="480"/>
      <c r="D7" s="480"/>
      <c r="E7" s="480"/>
      <c r="F7" s="25"/>
      <c r="G7" s="25"/>
    </row>
    <row r="8" spans="1:7" ht="12.75" thickBot="1" x14ac:dyDescent="0.25">
      <c r="A8" s="374" t="s">
        <v>7</v>
      </c>
      <c r="B8" s="375"/>
      <c r="C8" s="375"/>
      <c r="D8" s="375"/>
      <c r="E8" s="376"/>
      <c r="F8" s="25"/>
      <c r="G8" s="25"/>
    </row>
    <row r="9" spans="1:7" ht="37.5" customHeight="1" thickBot="1" x14ac:dyDescent="0.25">
      <c r="A9" s="481" t="s">
        <v>98</v>
      </c>
      <c r="B9" s="481"/>
      <c r="C9" s="481"/>
      <c r="D9" s="481"/>
      <c r="E9" s="481"/>
      <c r="F9" s="25"/>
      <c r="G9" s="25"/>
    </row>
    <row r="10" spans="1:7" ht="37.5" customHeight="1" thickBot="1" x14ac:dyDescent="0.25">
      <c r="A10" s="481"/>
      <c r="B10" s="481"/>
      <c r="C10" s="481"/>
      <c r="D10" s="481"/>
      <c r="E10" s="481"/>
      <c r="F10" s="25"/>
      <c r="G10" s="25"/>
    </row>
    <row r="11" spans="1:7" ht="32.25" customHeight="1" thickBot="1" x14ac:dyDescent="0.25">
      <c r="A11" s="481"/>
      <c r="B11" s="481"/>
      <c r="C11" s="481"/>
      <c r="D11" s="481"/>
      <c r="E11" s="481"/>
      <c r="F11" s="25"/>
      <c r="G11" s="25"/>
    </row>
    <row r="12" spans="1:7" ht="26.25" customHeight="1" thickBot="1" x14ac:dyDescent="0.25">
      <c r="A12" s="124" t="s">
        <v>10</v>
      </c>
      <c r="B12" s="485" t="s">
        <v>99</v>
      </c>
      <c r="C12" s="485"/>
      <c r="D12" s="485"/>
      <c r="E12" s="485"/>
      <c r="F12" s="25"/>
      <c r="G12" s="25"/>
    </row>
    <row r="13" spans="1:7" x14ac:dyDescent="0.2">
      <c r="A13" s="346" t="s">
        <v>11</v>
      </c>
      <c r="B13" s="5">
        <v>2020</v>
      </c>
      <c r="C13" s="5">
        <v>2021</v>
      </c>
      <c r="D13" s="5">
        <v>2022</v>
      </c>
      <c r="E13" s="5">
        <v>2023</v>
      </c>
      <c r="F13" s="25"/>
      <c r="G13" s="25"/>
    </row>
    <row r="14" spans="1:7" ht="12.75" thickBot="1" x14ac:dyDescent="0.25">
      <c r="A14" s="347"/>
      <c r="B14" s="6" t="s">
        <v>5</v>
      </c>
      <c r="C14" s="6" t="s">
        <v>6</v>
      </c>
      <c r="D14" s="6" t="s">
        <v>6</v>
      </c>
      <c r="E14" s="6" t="s">
        <v>6</v>
      </c>
      <c r="F14" s="25"/>
      <c r="G14" s="25"/>
    </row>
    <row r="15" spans="1:7" ht="48.75" thickBot="1" x14ac:dyDescent="0.25">
      <c r="A15" s="15" t="s">
        <v>100</v>
      </c>
      <c r="B15" s="212">
        <v>7.0000000000000007E-2</v>
      </c>
      <c r="C15" s="212">
        <v>0.09</v>
      </c>
      <c r="D15" s="212">
        <v>0.11</v>
      </c>
      <c r="E15" s="212">
        <v>0.12</v>
      </c>
      <c r="F15" s="25"/>
      <c r="G15" s="25"/>
    </row>
    <row r="16" spans="1:7" ht="48.75" thickBot="1" x14ac:dyDescent="0.25">
      <c r="A16" s="125" t="s">
        <v>101</v>
      </c>
      <c r="B16" s="212">
        <v>0.05</v>
      </c>
      <c r="C16" s="212">
        <v>0.06</v>
      </c>
      <c r="D16" s="212">
        <v>7.0000000000000007E-2</v>
      </c>
      <c r="E16" s="212">
        <v>0.08</v>
      </c>
      <c r="F16" s="25"/>
      <c r="G16" s="25"/>
    </row>
    <row r="17" spans="1:8" ht="31.5" customHeight="1" thickBot="1" x14ac:dyDescent="0.25">
      <c r="A17" s="126" t="s">
        <v>12</v>
      </c>
      <c r="B17" s="486" t="s">
        <v>102</v>
      </c>
      <c r="C17" s="487"/>
      <c r="D17" s="487"/>
      <c r="E17" s="488"/>
      <c r="F17" s="25"/>
      <c r="G17" s="25"/>
    </row>
    <row r="18" spans="1:8" ht="12.75" thickBot="1" x14ac:dyDescent="0.25">
      <c r="A18" s="358" t="s">
        <v>13</v>
      </c>
      <c r="B18" s="359"/>
      <c r="C18" s="359"/>
      <c r="D18" s="359"/>
      <c r="E18" s="360"/>
      <c r="F18" s="25"/>
      <c r="G18" s="25"/>
      <c r="H18" s="213"/>
    </row>
    <row r="19" spans="1:8" ht="24.75" thickBot="1" x14ac:dyDescent="0.25">
      <c r="A19" s="15" t="s">
        <v>103</v>
      </c>
      <c r="B19" s="55">
        <v>1</v>
      </c>
      <c r="C19" s="127">
        <v>1</v>
      </c>
      <c r="D19" s="127">
        <v>1</v>
      </c>
      <c r="E19" s="127">
        <v>1</v>
      </c>
      <c r="F19" s="25"/>
      <c r="G19" s="214"/>
    </row>
    <row r="20" spans="1:8" ht="36.75" thickBot="1" x14ac:dyDescent="0.25">
      <c r="A20" s="15" t="s">
        <v>104</v>
      </c>
      <c r="B20" s="55">
        <v>1600</v>
      </c>
      <c r="C20" s="55">
        <v>1600</v>
      </c>
      <c r="D20" s="55">
        <v>1600</v>
      </c>
      <c r="E20" s="55">
        <v>1600</v>
      </c>
      <c r="F20" s="25"/>
      <c r="G20" s="214"/>
    </row>
    <row r="21" spans="1:8" ht="72.75" thickBot="1" x14ac:dyDescent="0.25">
      <c r="A21" s="15" t="s">
        <v>169</v>
      </c>
      <c r="B21" s="55">
        <v>80</v>
      </c>
      <c r="C21" s="55">
        <v>80</v>
      </c>
      <c r="D21" s="55">
        <v>80</v>
      </c>
      <c r="E21" s="55">
        <v>80</v>
      </c>
      <c r="F21" s="25"/>
      <c r="G21" s="214"/>
    </row>
    <row r="22" spans="1:8" ht="48.75" thickBot="1" x14ac:dyDescent="0.25">
      <c r="A22" s="15" t="s">
        <v>105</v>
      </c>
      <c r="B22" s="128">
        <v>0.06</v>
      </c>
      <c r="C22" s="128">
        <v>0.06</v>
      </c>
      <c r="D22" s="128">
        <v>0.06</v>
      </c>
      <c r="E22" s="128">
        <v>0.06</v>
      </c>
      <c r="F22" s="25"/>
      <c r="G22" s="214"/>
    </row>
    <row r="23" spans="1:8" ht="60.75" thickBot="1" x14ac:dyDescent="0.25">
      <c r="A23" s="15" t="s">
        <v>106</v>
      </c>
      <c r="B23" s="128">
        <v>0.03</v>
      </c>
      <c r="C23" s="128">
        <v>0.03</v>
      </c>
      <c r="D23" s="128">
        <v>0.03</v>
      </c>
      <c r="E23" s="128">
        <v>0.03</v>
      </c>
      <c r="F23" s="25"/>
      <c r="G23" s="214"/>
    </row>
    <row r="24" spans="1:8" ht="60.75" thickBot="1" x14ac:dyDescent="0.25">
      <c r="A24" s="129" t="s">
        <v>107</v>
      </c>
      <c r="B24" s="130">
        <v>0.05</v>
      </c>
      <c r="C24" s="131">
        <v>0.05</v>
      </c>
      <c r="D24" s="131">
        <v>0.05</v>
      </c>
      <c r="E24" s="131">
        <v>0.05</v>
      </c>
      <c r="F24" s="25"/>
      <c r="G24" s="214"/>
    </row>
    <row r="25" spans="1:8" ht="48.75" thickBot="1" x14ac:dyDescent="0.25">
      <c r="A25" s="15" t="s">
        <v>108</v>
      </c>
      <c r="B25" s="128">
        <v>0.06</v>
      </c>
      <c r="C25" s="128">
        <v>0.06</v>
      </c>
      <c r="D25" s="128">
        <v>0.06</v>
      </c>
      <c r="E25" s="128">
        <v>0.06</v>
      </c>
      <c r="F25" s="25"/>
      <c r="G25" s="214"/>
    </row>
    <row r="26" spans="1:8" ht="36.75" thickBot="1" x14ac:dyDescent="0.25">
      <c r="A26" s="15" t="s">
        <v>109</v>
      </c>
      <c r="B26" s="128">
        <v>0.1</v>
      </c>
      <c r="C26" s="128">
        <v>0.1</v>
      </c>
      <c r="D26" s="128">
        <v>0.1</v>
      </c>
      <c r="E26" s="128">
        <v>0.1</v>
      </c>
      <c r="F26" s="25"/>
      <c r="G26" s="214"/>
    </row>
    <row r="27" spans="1:8" ht="24.75" thickBot="1" x14ac:dyDescent="0.25">
      <c r="A27" s="125" t="s">
        <v>181</v>
      </c>
      <c r="B27" s="132">
        <v>6</v>
      </c>
      <c r="C27" s="132">
        <v>6</v>
      </c>
      <c r="D27" s="132">
        <v>6</v>
      </c>
      <c r="E27" s="132">
        <v>6</v>
      </c>
      <c r="F27" s="25"/>
      <c r="G27" s="25"/>
    </row>
    <row r="28" spans="1:8" ht="12.75" thickBot="1" x14ac:dyDescent="0.25">
      <c r="A28" s="466" t="s">
        <v>29</v>
      </c>
      <c r="B28" s="467"/>
      <c r="C28" s="467"/>
      <c r="D28" s="467"/>
      <c r="E28" s="468"/>
      <c r="F28" s="25"/>
      <c r="G28" s="25"/>
    </row>
    <row r="29" spans="1:8" ht="12.75" thickBot="1" x14ac:dyDescent="0.25">
      <c r="A29" s="466" t="s">
        <v>41</v>
      </c>
      <c r="B29" s="467"/>
      <c r="C29" s="467"/>
      <c r="D29" s="467"/>
      <c r="E29" s="468"/>
      <c r="F29" s="25"/>
      <c r="G29" s="25"/>
    </row>
    <row r="30" spans="1:8" ht="33" customHeight="1" thickBot="1" x14ac:dyDescent="0.25">
      <c r="A30" s="21" t="s">
        <v>110</v>
      </c>
      <c r="B30" s="437" t="s">
        <v>174</v>
      </c>
      <c r="C30" s="438"/>
      <c r="D30" s="438"/>
      <c r="E30" s="439"/>
      <c r="F30" s="25" t="s">
        <v>216</v>
      </c>
      <c r="G30" s="25"/>
    </row>
    <row r="31" spans="1:8" ht="46.5" customHeight="1" thickBot="1" x14ac:dyDescent="0.25">
      <c r="A31" s="8" t="s">
        <v>9</v>
      </c>
      <c r="B31" s="482" t="s">
        <v>48</v>
      </c>
      <c r="C31" s="483"/>
      <c r="D31" s="483"/>
      <c r="E31" s="484"/>
      <c r="F31" s="25"/>
      <c r="G31" s="25"/>
    </row>
    <row r="32" spans="1:8" ht="12.75" thickBot="1" x14ac:dyDescent="0.25">
      <c r="A32" s="8" t="s">
        <v>14</v>
      </c>
      <c r="B32" s="365" t="s">
        <v>49</v>
      </c>
      <c r="C32" s="365"/>
      <c r="D32" s="365"/>
      <c r="E32" s="365"/>
      <c r="F32" s="25"/>
      <c r="G32" s="25"/>
    </row>
    <row r="33" spans="1:9" x14ac:dyDescent="0.2">
      <c r="A33" s="346"/>
      <c r="B33" s="5">
        <v>2020</v>
      </c>
      <c r="C33" s="5">
        <v>2021</v>
      </c>
      <c r="D33" s="5">
        <v>2022</v>
      </c>
      <c r="E33" s="5">
        <v>2023</v>
      </c>
      <c r="F33" s="25"/>
      <c r="G33" s="25"/>
    </row>
    <row r="34" spans="1:9" ht="12.75" thickBot="1" x14ac:dyDescent="0.25">
      <c r="A34" s="347"/>
      <c r="B34" s="9" t="s">
        <v>5</v>
      </c>
      <c r="C34" s="9" t="s">
        <v>6</v>
      </c>
      <c r="D34" s="9" t="s">
        <v>6</v>
      </c>
      <c r="E34" s="9" t="s">
        <v>6</v>
      </c>
      <c r="F34" s="25"/>
      <c r="G34" s="25"/>
    </row>
    <row r="35" spans="1:9" ht="12.75" thickBot="1" x14ac:dyDescent="0.25">
      <c r="A35" s="8" t="s">
        <v>8</v>
      </c>
      <c r="B35" s="110">
        <v>180</v>
      </c>
      <c r="C35" s="110">
        <v>182</v>
      </c>
      <c r="D35" s="110">
        <v>182</v>
      </c>
      <c r="E35" s="110">
        <v>180</v>
      </c>
      <c r="F35" s="25"/>
      <c r="G35" s="25"/>
    </row>
    <row r="36" spans="1:9" ht="12.75" thickBot="1" x14ac:dyDescent="0.25">
      <c r="A36" s="8" t="s">
        <v>320</v>
      </c>
      <c r="B36" s="215">
        <v>292485730</v>
      </c>
      <c r="C36" s="215">
        <v>302968000</v>
      </c>
      <c r="D36" s="215">
        <v>303968000</v>
      </c>
      <c r="E36" s="215">
        <v>307968000</v>
      </c>
      <c r="F36" s="92"/>
      <c r="G36" s="92"/>
      <c r="H36" s="92"/>
      <c r="I36" s="92"/>
    </row>
    <row r="37" spans="1:9" ht="12.75" thickBot="1" x14ac:dyDescent="0.25">
      <c r="A37" s="8" t="s">
        <v>319</v>
      </c>
      <c r="B37" s="10">
        <f>B36/B35</f>
        <v>1624920.7222222222</v>
      </c>
      <c r="C37" s="10">
        <f>C36/C35</f>
        <v>1664659.3406593406</v>
      </c>
      <c r="D37" s="10">
        <f t="shared" ref="D37:E37" si="0">D36/D35</f>
        <v>1670153.8461538462</v>
      </c>
      <c r="E37" s="10">
        <f t="shared" si="0"/>
        <v>1710933.3333333333</v>
      </c>
      <c r="F37" s="25"/>
      <c r="G37" s="25"/>
    </row>
    <row r="38" spans="1:9" ht="12.75" thickBot="1" x14ac:dyDescent="0.25">
      <c r="A38" s="8" t="s">
        <v>16</v>
      </c>
      <c r="B38" s="274" t="s">
        <v>22</v>
      </c>
      <c r="C38" s="11">
        <f>C35/B35-1</f>
        <v>1.1111111111111072E-2</v>
      </c>
      <c r="D38" s="11">
        <f t="shared" ref="D38:E40" si="1">D35/C35-1</f>
        <v>0</v>
      </c>
      <c r="E38" s="11">
        <f>E35/D35-1</f>
        <v>-1.098901098901095E-2</v>
      </c>
      <c r="F38" s="25"/>
      <c r="G38" s="216"/>
      <c r="H38" s="91"/>
      <c r="I38" s="91"/>
    </row>
    <row r="39" spans="1:9" ht="12.75" thickBot="1" x14ac:dyDescent="0.25">
      <c r="A39" s="8" t="s">
        <v>17</v>
      </c>
      <c r="B39" s="274" t="s">
        <v>22</v>
      </c>
      <c r="C39" s="11">
        <f>C36/B36-1</f>
        <v>3.5838568944885019E-2</v>
      </c>
      <c r="D39" s="11">
        <f t="shared" si="1"/>
        <v>3.300678619524211E-3</v>
      </c>
      <c r="E39" s="11">
        <f t="shared" si="1"/>
        <v>1.3159279924202627E-2</v>
      </c>
      <c r="F39" s="25"/>
      <c r="G39" s="25"/>
    </row>
    <row r="40" spans="1:9" ht="12.75" thickBot="1" x14ac:dyDescent="0.25">
      <c r="A40" s="8" t="s">
        <v>18</v>
      </c>
      <c r="B40" s="274" t="s">
        <v>22</v>
      </c>
      <c r="C40" s="11">
        <f>C37/B37-1</f>
        <v>2.4455727527908033E-2</v>
      </c>
      <c r="D40" s="11">
        <f t="shared" si="1"/>
        <v>3.300678619524211E-3</v>
      </c>
      <c r="E40" s="11">
        <f t="shared" si="1"/>
        <v>2.4416605256693646E-2</v>
      </c>
      <c r="F40" s="25"/>
      <c r="G40" s="25"/>
    </row>
    <row r="41" spans="1:9" ht="12.75" thickBot="1" x14ac:dyDescent="0.25">
      <c r="A41" s="348" t="s">
        <v>187</v>
      </c>
      <c r="B41" s="349"/>
      <c r="C41" s="349"/>
      <c r="D41" s="349"/>
      <c r="E41" s="350"/>
      <c r="F41" s="25"/>
      <c r="G41" s="25"/>
    </row>
    <row r="42" spans="1:9" x14ac:dyDescent="0.2">
      <c r="A42" s="346"/>
      <c r="B42" s="5">
        <v>2020</v>
      </c>
      <c r="C42" s="5">
        <v>2021</v>
      </c>
      <c r="D42" s="5">
        <v>2022</v>
      </c>
      <c r="E42" s="5">
        <v>2023</v>
      </c>
      <c r="F42" s="216"/>
      <c r="G42" s="25"/>
    </row>
    <row r="43" spans="1:9" ht="12.75" thickBot="1" x14ac:dyDescent="0.25">
      <c r="A43" s="347"/>
      <c r="B43" s="9" t="s">
        <v>5</v>
      </c>
      <c r="C43" s="9" t="s">
        <v>6</v>
      </c>
      <c r="D43" s="9" t="s">
        <v>6</v>
      </c>
      <c r="E43" s="9" t="s">
        <v>6</v>
      </c>
      <c r="F43" s="25"/>
      <c r="G43" s="25"/>
    </row>
    <row r="44" spans="1:9" ht="12.75" thickBot="1" x14ac:dyDescent="0.25">
      <c r="A44" s="133" t="s">
        <v>0</v>
      </c>
      <c r="B44" s="215">
        <f>B45+B46</f>
        <v>222930000</v>
      </c>
      <c r="C44" s="215">
        <f t="shared" ref="C44:E44" si="2">C45+C46</f>
        <v>224000000</v>
      </c>
      <c r="D44" s="215">
        <f t="shared" si="2"/>
        <v>224000000</v>
      </c>
      <c r="E44" s="215">
        <f t="shared" si="2"/>
        <v>224000000</v>
      </c>
      <c r="F44" s="25"/>
      <c r="G44" s="25"/>
    </row>
    <row r="45" spans="1:9" ht="12.75" thickBot="1" x14ac:dyDescent="0.25">
      <c r="A45" s="134" t="s">
        <v>50</v>
      </c>
      <c r="B45" s="217">
        <v>222930000</v>
      </c>
      <c r="C45" s="217">
        <v>224000000</v>
      </c>
      <c r="D45" s="217">
        <v>224000000</v>
      </c>
      <c r="E45" s="217">
        <v>224000000</v>
      </c>
      <c r="F45" s="216"/>
      <c r="G45" s="25"/>
    </row>
    <row r="46" spans="1:9" ht="12.75" thickBot="1" x14ac:dyDescent="0.25">
      <c r="A46" s="134" t="s">
        <v>51</v>
      </c>
      <c r="B46" s="217"/>
      <c r="C46" s="217"/>
      <c r="D46" s="217"/>
      <c r="E46" s="217"/>
      <c r="F46" s="25"/>
      <c r="G46" s="25"/>
    </row>
    <row r="47" spans="1:9" ht="24.75" thickBot="1" x14ac:dyDescent="0.25">
      <c r="A47" s="133" t="s">
        <v>28</v>
      </c>
      <c r="B47" s="215">
        <f>B48+B49</f>
        <v>37468000</v>
      </c>
      <c r="C47" s="215">
        <f t="shared" ref="C47:E47" si="3">C48+C49</f>
        <v>37468000</v>
      </c>
      <c r="D47" s="215">
        <f>D48+D49</f>
        <v>37468000</v>
      </c>
      <c r="E47" s="215">
        <f t="shared" si="3"/>
        <v>37468000</v>
      </c>
      <c r="F47" s="25"/>
      <c r="G47" s="25"/>
    </row>
    <row r="48" spans="1:9" ht="12.75" thickBot="1" x14ac:dyDescent="0.25">
      <c r="A48" s="134" t="s">
        <v>50</v>
      </c>
      <c r="B48" s="217">
        <v>37468000</v>
      </c>
      <c r="C48" s="217">
        <v>37468000</v>
      </c>
      <c r="D48" s="217">
        <v>37468000</v>
      </c>
      <c r="E48" s="217">
        <v>37468000</v>
      </c>
      <c r="F48" s="25"/>
      <c r="G48" s="25"/>
    </row>
    <row r="49" spans="1:10" ht="12.75" thickBot="1" x14ac:dyDescent="0.25">
      <c r="A49" s="134" t="s">
        <v>51</v>
      </c>
      <c r="B49" s="217"/>
      <c r="C49" s="217"/>
      <c r="D49" s="217"/>
      <c r="E49" s="217"/>
      <c r="F49" s="25"/>
      <c r="G49" s="25"/>
    </row>
    <row r="50" spans="1:10" ht="12.75" thickBot="1" x14ac:dyDescent="0.25">
      <c r="A50" s="133" t="s">
        <v>1</v>
      </c>
      <c r="B50" s="215">
        <f>+B51+B52</f>
        <v>14400000</v>
      </c>
      <c r="C50" s="215">
        <f t="shared" ref="C50:E50" si="4">+C51+C52</f>
        <v>20000000</v>
      </c>
      <c r="D50" s="215">
        <f t="shared" si="4"/>
        <v>20500000</v>
      </c>
      <c r="E50" s="215">
        <f t="shared" si="4"/>
        <v>23000000</v>
      </c>
      <c r="F50" s="25"/>
      <c r="G50" s="25"/>
    </row>
    <row r="51" spans="1:10" ht="12.75" thickBot="1" x14ac:dyDescent="0.25">
      <c r="A51" s="134" t="s">
        <v>50</v>
      </c>
      <c r="B51" s="217">
        <v>13000000</v>
      </c>
      <c r="C51" s="217">
        <v>17000000</v>
      </c>
      <c r="D51" s="217">
        <v>17500000</v>
      </c>
      <c r="E51" s="217">
        <v>20000000</v>
      </c>
      <c r="F51" s="25"/>
      <c r="G51" s="25"/>
    </row>
    <row r="52" spans="1:10" ht="12.75" thickBot="1" x14ac:dyDescent="0.25">
      <c r="A52" s="134" t="s">
        <v>51</v>
      </c>
      <c r="B52" s="217">
        <v>1400000</v>
      </c>
      <c r="C52" s="217">
        <v>3000000</v>
      </c>
      <c r="D52" s="217">
        <v>3000000</v>
      </c>
      <c r="E52" s="217">
        <v>3000000</v>
      </c>
      <c r="F52" s="25"/>
      <c r="G52" s="25"/>
    </row>
    <row r="53" spans="1:10" ht="12.75" thickBot="1" x14ac:dyDescent="0.25">
      <c r="A53" s="133" t="s">
        <v>2</v>
      </c>
      <c r="B53" s="215"/>
      <c r="C53" s="215"/>
      <c r="D53" s="215"/>
      <c r="E53" s="215"/>
      <c r="F53" s="25"/>
      <c r="G53" s="216"/>
    </row>
    <row r="54" spans="1:10" ht="12.75" thickBot="1" x14ac:dyDescent="0.25">
      <c r="A54" s="134" t="s">
        <v>50</v>
      </c>
      <c r="B54" s="215"/>
      <c r="C54" s="215"/>
      <c r="D54" s="215"/>
      <c r="E54" s="215"/>
      <c r="F54" s="25"/>
      <c r="G54" s="25"/>
    </row>
    <row r="55" spans="1:10" ht="12.75" thickBot="1" x14ac:dyDescent="0.25">
      <c r="A55" s="134" t="s">
        <v>51</v>
      </c>
      <c r="B55" s="215"/>
      <c r="C55" s="215"/>
      <c r="D55" s="215"/>
      <c r="E55" s="215"/>
      <c r="F55" s="25"/>
      <c r="G55" s="25"/>
    </row>
    <row r="56" spans="1:10" ht="12.75" thickBot="1" x14ac:dyDescent="0.25">
      <c r="A56" s="133" t="s">
        <v>24</v>
      </c>
      <c r="B56" s="215">
        <f>B57+B58</f>
        <v>17000000</v>
      </c>
      <c r="C56" s="215">
        <f>C57+C58</f>
        <v>21000000</v>
      </c>
      <c r="D56" s="215">
        <f t="shared" ref="D56:E56" si="5">D57+D58</f>
        <v>21500000</v>
      </c>
      <c r="E56" s="215">
        <f t="shared" si="5"/>
        <v>23000000</v>
      </c>
      <c r="F56" s="25"/>
      <c r="G56" s="25"/>
    </row>
    <row r="57" spans="1:10" ht="12.75" thickBot="1" x14ac:dyDescent="0.25">
      <c r="A57" s="134" t="s">
        <v>50</v>
      </c>
      <c r="B57" s="217">
        <v>17000000</v>
      </c>
      <c r="C57" s="217">
        <v>21000000</v>
      </c>
      <c r="D57" s="217">
        <v>21500000</v>
      </c>
      <c r="E57" s="217">
        <v>23000000</v>
      </c>
      <c r="F57" s="25"/>
      <c r="G57" s="25"/>
    </row>
    <row r="58" spans="1:10" ht="12.75" thickBot="1" x14ac:dyDescent="0.25">
      <c r="A58" s="134" t="s">
        <v>51</v>
      </c>
      <c r="B58" s="217"/>
      <c r="C58" s="217"/>
      <c r="D58" s="217"/>
      <c r="E58" s="217"/>
      <c r="F58" s="25"/>
      <c r="G58" s="25"/>
    </row>
    <row r="59" spans="1:10" ht="12.75" thickBot="1" x14ac:dyDescent="0.25">
      <c r="A59" s="133" t="s">
        <v>25</v>
      </c>
      <c r="B59" s="215">
        <f>B60+B61</f>
        <v>500000</v>
      </c>
      <c r="C59" s="215">
        <f t="shared" ref="C59:E59" si="6">C60+C61</f>
        <v>500000</v>
      </c>
      <c r="D59" s="215">
        <f t="shared" si="6"/>
        <v>500000</v>
      </c>
      <c r="E59" s="215">
        <f t="shared" si="6"/>
        <v>500000</v>
      </c>
      <c r="F59" s="25"/>
      <c r="G59" s="25"/>
    </row>
    <row r="60" spans="1:10" ht="12.75" thickBot="1" x14ac:dyDescent="0.25">
      <c r="A60" s="134" t="s">
        <v>50</v>
      </c>
      <c r="B60" s="217">
        <v>500000</v>
      </c>
      <c r="C60" s="217">
        <v>500000</v>
      </c>
      <c r="D60" s="217">
        <v>500000</v>
      </c>
      <c r="E60" s="217">
        <v>500000</v>
      </c>
      <c r="F60" s="25"/>
      <c r="G60" s="25"/>
    </row>
    <row r="61" spans="1:10" ht="12.75" thickBot="1" x14ac:dyDescent="0.25">
      <c r="A61" s="134" t="s">
        <v>51</v>
      </c>
      <c r="B61" s="217"/>
      <c r="C61" s="217"/>
      <c r="D61" s="217"/>
      <c r="E61" s="217"/>
      <c r="F61" s="25"/>
      <c r="G61" s="25"/>
    </row>
    <row r="62" spans="1:10" ht="12.75" thickBot="1" x14ac:dyDescent="0.25">
      <c r="A62" s="133" t="s">
        <v>3</v>
      </c>
      <c r="B62" s="215">
        <f>+B63+B64</f>
        <v>187730</v>
      </c>
      <c r="C62" s="215">
        <f t="shared" ref="C62:E62" si="7">+C63+C64</f>
        <v>0</v>
      </c>
      <c r="D62" s="215">
        <f t="shared" si="7"/>
        <v>0</v>
      </c>
      <c r="E62" s="215">
        <f t="shared" si="7"/>
        <v>0</v>
      </c>
      <c r="F62" s="25"/>
      <c r="G62" s="25"/>
      <c r="H62" s="90"/>
    </row>
    <row r="63" spans="1:10" ht="12.75" thickBot="1" x14ac:dyDescent="0.25">
      <c r="A63" s="134" t="s">
        <v>50</v>
      </c>
      <c r="B63" s="215">
        <v>187730</v>
      </c>
      <c r="C63" s="215"/>
      <c r="D63" s="215"/>
      <c r="E63" s="215"/>
      <c r="F63" s="25"/>
      <c r="G63" s="25"/>
      <c r="J63" s="218"/>
    </row>
    <row r="64" spans="1:10" ht="12.75" thickBot="1" x14ac:dyDescent="0.25">
      <c r="A64" s="134" t="s">
        <v>51</v>
      </c>
      <c r="B64" s="215"/>
      <c r="C64" s="215"/>
      <c r="D64" s="215"/>
      <c r="E64" s="215"/>
      <c r="F64" s="25"/>
      <c r="G64" s="25"/>
    </row>
    <row r="65" spans="1:8" ht="12.75" thickBot="1" x14ac:dyDescent="0.25">
      <c r="A65" s="135" t="s">
        <v>30</v>
      </c>
      <c r="B65" s="215">
        <f>B62+B59+B56+B53+B50+B47+B44</f>
        <v>292485730</v>
      </c>
      <c r="C65" s="215">
        <f>C62+C59+C56+C53+C50+C47+C44</f>
        <v>302968000</v>
      </c>
      <c r="D65" s="215">
        <f>D62+D59+D56+D53+D50+D47+D44</f>
        <v>303968000</v>
      </c>
      <c r="E65" s="215">
        <f>E62+E59+E56+E53+E50+E47+E44</f>
        <v>307968000</v>
      </c>
      <c r="F65" s="25"/>
      <c r="G65" s="25"/>
    </row>
    <row r="66" spans="1:8" ht="12.75" thickBot="1" x14ac:dyDescent="0.25">
      <c r="A66" s="136" t="s">
        <v>31</v>
      </c>
      <c r="B66" s="65">
        <f>IF(B65-B36=0,0,"Error")</f>
        <v>0</v>
      </c>
      <c r="C66" s="65">
        <f t="shared" ref="C66:E66" si="8">IF(C65-C36=0,0,"Error")</f>
        <v>0</v>
      </c>
      <c r="D66" s="65">
        <f t="shared" si="8"/>
        <v>0</v>
      </c>
      <c r="E66" s="65">
        <f t="shared" si="8"/>
        <v>0</v>
      </c>
      <c r="F66" s="25"/>
      <c r="G66" s="25"/>
    </row>
    <row r="67" spans="1:8" ht="27.75" customHeight="1" thickBot="1" x14ac:dyDescent="0.25">
      <c r="A67" s="42" t="s">
        <v>111</v>
      </c>
      <c r="B67" s="437" t="s">
        <v>52</v>
      </c>
      <c r="C67" s="438"/>
      <c r="D67" s="438"/>
      <c r="E67" s="439"/>
      <c r="F67" s="25" t="s">
        <v>53</v>
      </c>
      <c r="G67" s="25"/>
    </row>
    <row r="68" spans="1:8" ht="36" customHeight="1" thickBot="1" x14ac:dyDescent="0.25">
      <c r="A68" s="8" t="s">
        <v>9</v>
      </c>
      <c r="B68" s="434" t="s">
        <v>54</v>
      </c>
      <c r="C68" s="435"/>
      <c r="D68" s="435"/>
      <c r="E68" s="436"/>
      <c r="F68" s="25"/>
      <c r="G68" s="25"/>
    </row>
    <row r="69" spans="1:8" ht="12.75" thickBot="1" x14ac:dyDescent="0.25">
      <c r="A69" s="8" t="s">
        <v>14</v>
      </c>
      <c r="B69" s="365" t="s">
        <v>49</v>
      </c>
      <c r="C69" s="365"/>
      <c r="D69" s="365"/>
      <c r="E69" s="365"/>
      <c r="F69" s="25"/>
      <c r="G69" s="25"/>
    </row>
    <row r="70" spans="1:8" x14ac:dyDescent="0.2">
      <c r="A70" s="346"/>
      <c r="B70" s="5">
        <v>2020</v>
      </c>
      <c r="C70" s="5">
        <v>2021</v>
      </c>
      <c r="D70" s="5">
        <v>2022</v>
      </c>
      <c r="E70" s="5">
        <v>2023</v>
      </c>
      <c r="F70" s="25"/>
      <c r="G70" s="25"/>
    </row>
    <row r="71" spans="1:8" ht="12.75" thickBot="1" x14ac:dyDescent="0.25">
      <c r="A71" s="347"/>
      <c r="B71" s="9" t="s">
        <v>5</v>
      </c>
      <c r="C71" s="9" t="s">
        <v>6</v>
      </c>
      <c r="D71" s="9" t="s">
        <v>6</v>
      </c>
      <c r="E71" s="9" t="s">
        <v>6</v>
      </c>
      <c r="F71" s="25"/>
      <c r="G71" s="25"/>
    </row>
    <row r="72" spans="1:8" ht="12.75" thickBot="1" x14ac:dyDescent="0.25">
      <c r="A72" s="8" t="s">
        <v>8</v>
      </c>
      <c r="B72" s="110">
        <v>150</v>
      </c>
      <c r="C72" s="110">
        <v>152</v>
      </c>
      <c r="D72" s="110">
        <v>152</v>
      </c>
      <c r="E72" s="110">
        <v>152</v>
      </c>
      <c r="F72" s="25"/>
      <c r="G72" s="25"/>
    </row>
    <row r="73" spans="1:8" ht="12.75" thickBot="1" x14ac:dyDescent="0.25">
      <c r="A73" s="8" t="s">
        <v>317</v>
      </c>
      <c r="B73" s="215">
        <v>95004000</v>
      </c>
      <c r="C73" s="215">
        <v>97280000</v>
      </c>
      <c r="D73" s="215">
        <v>97280000</v>
      </c>
      <c r="E73" s="215">
        <v>98300000</v>
      </c>
      <c r="F73" s="92"/>
      <c r="G73" s="92"/>
      <c r="H73" s="92"/>
    </row>
    <row r="74" spans="1:8" ht="12.75" thickBot="1" x14ac:dyDescent="0.25">
      <c r="A74" s="8" t="s">
        <v>319</v>
      </c>
      <c r="B74" s="10">
        <f>B73/B72</f>
        <v>633360</v>
      </c>
      <c r="C74" s="10">
        <f>C73/C72</f>
        <v>640000</v>
      </c>
      <c r="D74" s="10">
        <f>D73/D72</f>
        <v>640000</v>
      </c>
      <c r="E74" s="10">
        <f>E73/E72</f>
        <v>646710.52631578944</v>
      </c>
      <c r="F74" s="25"/>
      <c r="G74" s="25"/>
    </row>
    <row r="75" spans="1:8" ht="12.75" thickBot="1" x14ac:dyDescent="0.25">
      <c r="A75" s="8" t="s">
        <v>16</v>
      </c>
      <c r="B75" s="274"/>
      <c r="C75" s="11">
        <f>C72/B72-1</f>
        <v>1.3333333333333419E-2</v>
      </c>
      <c r="D75" s="11">
        <f>D72/C72-1</f>
        <v>0</v>
      </c>
      <c r="E75" s="11">
        <f>E72/D72-1</f>
        <v>0</v>
      </c>
      <c r="F75" s="25"/>
      <c r="G75" s="25"/>
    </row>
    <row r="76" spans="1:8" ht="12.75" thickBot="1" x14ac:dyDescent="0.25">
      <c r="A76" s="8" t="s">
        <v>17</v>
      </c>
      <c r="B76" s="274"/>
      <c r="C76" s="11">
        <f>C73/B73-1</f>
        <v>2.3956886025851443E-2</v>
      </c>
      <c r="D76" s="11">
        <f t="shared" ref="D76:E77" si="9">D73/C73-1</f>
        <v>0</v>
      </c>
      <c r="E76" s="11">
        <f t="shared" si="9"/>
        <v>1.0485197368421018E-2</v>
      </c>
      <c r="F76" s="25"/>
      <c r="G76" s="25"/>
    </row>
    <row r="77" spans="1:8" ht="12.75" thickBot="1" x14ac:dyDescent="0.25">
      <c r="A77" s="8" t="s">
        <v>18</v>
      </c>
      <c r="B77" s="274"/>
      <c r="C77" s="11">
        <f>C74/B74-1</f>
        <v>1.0483769104458807E-2</v>
      </c>
      <c r="D77" s="11">
        <f t="shared" si="9"/>
        <v>0</v>
      </c>
      <c r="E77" s="11">
        <f t="shared" si="9"/>
        <v>1.0485197368421018E-2</v>
      </c>
      <c r="F77" s="216"/>
      <c r="G77" s="25"/>
    </row>
    <row r="78" spans="1:8" ht="12.75" thickBot="1" x14ac:dyDescent="0.25">
      <c r="A78" s="348" t="s">
        <v>191</v>
      </c>
      <c r="B78" s="349"/>
      <c r="C78" s="349"/>
      <c r="D78" s="349"/>
      <c r="E78" s="350"/>
      <c r="F78" s="25"/>
      <c r="G78" s="25"/>
    </row>
    <row r="79" spans="1:8" x14ac:dyDescent="0.2">
      <c r="A79" s="346"/>
      <c r="B79" s="5">
        <v>2020</v>
      </c>
      <c r="C79" s="5">
        <v>2021</v>
      </c>
      <c r="D79" s="5">
        <v>2022</v>
      </c>
      <c r="E79" s="5">
        <v>2023</v>
      </c>
      <c r="F79" s="25"/>
      <c r="G79" s="25"/>
    </row>
    <row r="80" spans="1:8" ht="12.75" thickBot="1" x14ac:dyDescent="0.25">
      <c r="A80" s="347"/>
      <c r="B80" s="9" t="s">
        <v>5</v>
      </c>
      <c r="C80" s="9" t="s">
        <v>6</v>
      </c>
      <c r="D80" s="9" t="s">
        <v>6</v>
      </c>
      <c r="E80" s="9" t="s">
        <v>6</v>
      </c>
      <c r="F80" s="25"/>
      <c r="G80" s="25"/>
    </row>
    <row r="81" spans="1:7" ht="12.75" thickBot="1" x14ac:dyDescent="0.25">
      <c r="A81" s="133" t="s">
        <v>0</v>
      </c>
      <c r="B81" s="215">
        <f>B82+B83</f>
        <v>57574000</v>
      </c>
      <c r="C81" s="215">
        <f>C82+C83</f>
        <v>57500000</v>
      </c>
      <c r="D81" s="215">
        <f t="shared" ref="D81:E81" si="10">D82+D83</f>
        <v>57500000</v>
      </c>
      <c r="E81" s="215">
        <f t="shared" si="10"/>
        <v>57500000</v>
      </c>
      <c r="F81" s="25"/>
      <c r="G81" s="25"/>
    </row>
    <row r="82" spans="1:7" ht="12.75" thickBot="1" x14ac:dyDescent="0.25">
      <c r="A82" s="134" t="s">
        <v>50</v>
      </c>
      <c r="B82" s="217">
        <v>57574000</v>
      </c>
      <c r="C82" s="217">
        <v>57500000</v>
      </c>
      <c r="D82" s="217">
        <v>57500000</v>
      </c>
      <c r="E82" s="217">
        <v>57500000</v>
      </c>
      <c r="F82" s="25"/>
      <c r="G82" s="25"/>
    </row>
    <row r="83" spans="1:7" ht="12.75" thickBot="1" x14ac:dyDescent="0.25">
      <c r="A83" s="134" t="s">
        <v>51</v>
      </c>
      <c r="B83" s="217"/>
      <c r="C83" s="219"/>
      <c r="D83" s="219"/>
      <c r="E83" s="219"/>
      <c r="F83" s="25"/>
      <c r="G83" s="25"/>
    </row>
    <row r="84" spans="1:7" ht="24.75" thickBot="1" x14ac:dyDescent="0.25">
      <c r="A84" s="133" t="s">
        <v>28</v>
      </c>
      <c r="B84" s="215">
        <f>B85+B86</f>
        <v>9600000</v>
      </c>
      <c r="C84" s="215">
        <f t="shared" ref="C84:E84" si="11">C85+C86</f>
        <v>9600000</v>
      </c>
      <c r="D84" s="215">
        <f t="shared" si="11"/>
        <v>9600000</v>
      </c>
      <c r="E84" s="215">
        <f t="shared" si="11"/>
        <v>9600000</v>
      </c>
      <c r="F84" s="25"/>
      <c r="G84" s="25"/>
    </row>
    <row r="85" spans="1:7" ht="12.75" thickBot="1" x14ac:dyDescent="0.25">
      <c r="A85" s="134" t="s">
        <v>50</v>
      </c>
      <c r="B85" s="217">
        <v>9600000</v>
      </c>
      <c r="C85" s="217">
        <v>9600000</v>
      </c>
      <c r="D85" s="217">
        <v>9600000</v>
      </c>
      <c r="E85" s="217">
        <v>9600000</v>
      </c>
      <c r="F85" s="25"/>
      <c r="G85" s="25"/>
    </row>
    <row r="86" spans="1:7" ht="12.75" thickBot="1" x14ac:dyDescent="0.25">
      <c r="A86" s="134" t="s">
        <v>51</v>
      </c>
      <c r="B86" s="217"/>
      <c r="C86" s="217"/>
      <c r="D86" s="217"/>
      <c r="E86" s="217"/>
      <c r="F86" s="25"/>
      <c r="G86" s="25"/>
    </row>
    <row r="87" spans="1:7" ht="12.75" thickBot="1" x14ac:dyDescent="0.25">
      <c r="A87" s="133" t="s">
        <v>1</v>
      </c>
      <c r="B87" s="215">
        <f>+B88+B89</f>
        <v>14432060</v>
      </c>
      <c r="C87" s="215">
        <f t="shared" ref="C87:E87" si="12">+C88+C89</f>
        <v>16000000</v>
      </c>
      <c r="D87" s="215">
        <f t="shared" si="12"/>
        <v>16000000</v>
      </c>
      <c r="E87" s="215">
        <f t="shared" si="12"/>
        <v>16500000</v>
      </c>
      <c r="F87" s="25"/>
      <c r="G87" s="25"/>
    </row>
    <row r="88" spans="1:7" ht="12.75" thickBot="1" x14ac:dyDescent="0.25">
      <c r="A88" s="134" t="s">
        <v>50</v>
      </c>
      <c r="B88" s="217">
        <v>12932060</v>
      </c>
      <c r="C88" s="217">
        <v>13000000</v>
      </c>
      <c r="D88" s="217">
        <v>13000000</v>
      </c>
      <c r="E88" s="217">
        <v>13500000</v>
      </c>
      <c r="F88" s="25"/>
      <c r="G88" s="25"/>
    </row>
    <row r="89" spans="1:7" ht="12.75" thickBot="1" x14ac:dyDescent="0.25">
      <c r="A89" s="134" t="s">
        <v>51</v>
      </c>
      <c r="B89" s="217">
        <v>1500000</v>
      </c>
      <c r="C89" s="217">
        <v>3000000</v>
      </c>
      <c r="D89" s="217">
        <v>3000000</v>
      </c>
      <c r="E89" s="217">
        <v>3000000</v>
      </c>
      <c r="F89" s="25"/>
      <c r="G89" s="25"/>
    </row>
    <row r="90" spans="1:7" ht="12.75" thickBot="1" x14ac:dyDescent="0.25">
      <c r="A90" s="133" t="s">
        <v>2</v>
      </c>
      <c r="B90" s="215">
        <f>B91+B92</f>
        <v>0</v>
      </c>
      <c r="C90" s="215">
        <f t="shared" ref="C90:E90" si="13">C91+C92</f>
        <v>0</v>
      </c>
      <c r="D90" s="215">
        <f t="shared" si="13"/>
        <v>0</v>
      </c>
      <c r="E90" s="215">
        <f t="shared" si="13"/>
        <v>0</v>
      </c>
      <c r="F90" s="25"/>
      <c r="G90" s="25"/>
    </row>
    <row r="91" spans="1:7" ht="12.75" thickBot="1" x14ac:dyDescent="0.25">
      <c r="A91" s="134" t="s">
        <v>50</v>
      </c>
      <c r="B91" s="215"/>
      <c r="C91" s="215"/>
      <c r="D91" s="215"/>
      <c r="E91" s="215"/>
      <c r="F91" s="25"/>
      <c r="G91" s="25"/>
    </row>
    <row r="92" spans="1:7" ht="12.75" thickBot="1" x14ac:dyDescent="0.25">
      <c r="A92" s="134" t="s">
        <v>51</v>
      </c>
      <c r="B92" s="215"/>
      <c r="C92" s="215"/>
      <c r="D92" s="215"/>
      <c r="E92" s="215"/>
      <c r="F92" s="25"/>
      <c r="G92" s="25"/>
    </row>
    <row r="93" spans="1:7" ht="12.75" thickBot="1" x14ac:dyDescent="0.25">
      <c r="A93" s="133" t="s">
        <v>24</v>
      </c>
      <c r="B93" s="215">
        <f>B94+B95</f>
        <v>12567940</v>
      </c>
      <c r="C93" s="215">
        <f t="shared" ref="C93:E93" si="14">C94+C95</f>
        <v>13500000</v>
      </c>
      <c r="D93" s="215">
        <f t="shared" si="14"/>
        <v>13500000</v>
      </c>
      <c r="E93" s="215">
        <f t="shared" si="14"/>
        <v>14000000</v>
      </c>
      <c r="F93" s="25"/>
      <c r="G93" s="25"/>
    </row>
    <row r="94" spans="1:7" ht="12.75" thickBot="1" x14ac:dyDescent="0.25">
      <c r="A94" s="134" t="s">
        <v>50</v>
      </c>
      <c r="B94" s="217">
        <v>12567940</v>
      </c>
      <c r="C94" s="217">
        <v>13500000</v>
      </c>
      <c r="D94" s="217">
        <v>13500000</v>
      </c>
      <c r="E94" s="217">
        <v>14000000</v>
      </c>
      <c r="F94" s="25"/>
      <c r="G94" s="25"/>
    </row>
    <row r="95" spans="1:7" ht="12.75" thickBot="1" x14ac:dyDescent="0.25">
      <c r="A95" s="134" t="s">
        <v>51</v>
      </c>
      <c r="B95" s="217"/>
      <c r="C95" s="217"/>
      <c r="D95" s="217"/>
      <c r="E95" s="217"/>
      <c r="F95" s="25"/>
      <c r="G95" s="25"/>
    </row>
    <row r="96" spans="1:7" ht="12.75" thickBot="1" x14ac:dyDescent="0.25">
      <c r="A96" s="133" t="s">
        <v>25</v>
      </c>
      <c r="B96" s="215">
        <f>B97+B98</f>
        <v>780000</v>
      </c>
      <c r="C96" s="215">
        <f t="shared" ref="C96:E96" si="15">C97+C98</f>
        <v>680000</v>
      </c>
      <c r="D96" s="215">
        <f t="shared" si="15"/>
        <v>680000</v>
      </c>
      <c r="E96" s="215">
        <f t="shared" si="15"/>
        <v>700000</v>
      </c>
      <c r="F96" s="25"/>
      <c r="G96" s="25"/>
    </row>
    <row r="97" spans="1:15" ht="12.75" thickBot="1" x14ac:dyDescent="0.25">
      <c r="A97" s="134" t="s">
        <v>50</v>
      </c>
      <c r="B97" s="217">
        <v>780000</v>
      </c>
      <c r="C97" s="217">
        <v>680000</v>
      </c>
      <c r="D97" s="217">
        <v>680000</v>
      </c>
      <c r="E97" s="217">
        <v>700000</v>
      </c>
      <c r="F97" s="25"/>
      <c r="G97" s="93"/>
      <c r="H97" s="49"/>
      <c r="I97" s="49"/>
      <c r="J97" s="49"/>
      <c r="K97" s="49"/>
      <c r="L97" s="49"/>
      <c r="M97" s="49"/>
      <c r="N97" s="49"/>
      <c r="O97" s="49"/>
    </row>
    <row r="98" spans="1:15" ht="12.75" thickBot="1" x14ac:dyDescent="0.25">
      <c r="A98" s="134" t="s">
        <v>51</v>
      </c>
      <c r="B98" s="217"/>
      <c r="C98" s="217"/>
      <c r="D98" s="217"/>
      <c r="E98" s="217"/>
      <c r="F98" s="25"/>
      <c r="G98" s="93"/>
      <c r="H98" s="49"/>
      <c r="I98" s="49"/>
      <c r="J98" s="49"/>
      <c r="K98" s="49"/>
      <c r="L98" s="49"/>
      <c r="M98" s="49"/>
      <c r="N98" s="49"/>
      <c r="O98" s="49"/>
    </row>
    <row r="99" spans="1:15" ht="12.75" thickBot="1" x14ac:dyDescent="0.25">
      <c r="A99" s="133" t="s">
        <v>3</v>
      </c>
      <c r="B99" s="215">
        <f>B100+B101</f>
        <v>50000</v>
      </c>
      <c r="C99" s="215">
        <f t="shared" ref="C99:E99" si="16">C100+C101</f>
        <v>0</v>
      </c>
      <c r="D99" s="215">
        <f t="shared" si="16"/>
        <v>0</v>
      </c>
      <c r="E99" s="215">
        <f t="shared" si="16"/>
        <v>0</v>
      </c>
      <c r="F99" s="25"/>
      <c r="G99" s="93"/>
      <c r="H99" s="49"/>
      <c r="I99" s="49"/>
      <c r="J99" s="49"/>
      <c r="K99" s="49"/>
      <c r="L99" s="49"/>
      <c r="M99" s="49"/>
      <c r="N99" s="49"/>
      <c r="O99" s="49"/>
    </row>
    <row r="100" spans="1:15" ht="12.75" thickBot="1" x14ac:dyDescent="0.25">
      <c r="A100" s="134" t="s">
        <v>50</v>
      </c>
      <c r="B100" s="215">
        <v>50000</v>
      </c>
      <c r="C100" s="215"/>
      <c r="D100" s="215"/>
      <c r="E100" s="215"/>
      <c r="F100" s="25"/>
      <c r="G100" s="93"/>
      <c r="H100" s="49"/>
      <c r="I100" s="49"/>
      <c r="J100" s="49"/>
      <c r="K100" s="49"/>
      <c r="L100" s="49"/>
      <c r="M100" s="49"/>
      <c r="N100" s="49"/>
      <c r="O100" s="49"/>
    </row>
    <row r="101" spans="1:15" ht="12.75" thickBot="1" x14ac:dyDescent="0.25">
      <c r="A101" s="134" t="s">
        <v>51</v>
      </c>
      <c r="B101" s="215"/>
      <c r="C101" s="215"/>
      <c r="D101" s="215"/>
      <c r="E101" s="215"/>
      <c r="F101" s="25"/>
      <c r="G101" s="93"/>
      <c r="H101" s="49"/>
      <c r="I101" s="49"/>
      <c r="J101" s="49"/>
      <c r="K101" s="49"/>
      <c r="L101" s="49"/>
      <c r="M101" s="49"/>
      <c r="N101" s="49"/>
      <c r="O101" s="49"/>
    </row>
    <row r="102" spans="1:15" ht="12.75" thickBot="1" x14ac:dyDescent="0.25">
      <c r="A102" s="137" t="s">
        <v>55</v>
      </c>
      <c r="B102" s="215">
        <f>B99+B96+B93+B90+B87+B84+B81</f>
        <v>95004000</v>
      </c>
      <c r="C102" s="215">
        <f>C99+C96+C93+C90+C87+C84+C81</f>
        <v>97280000</v>
      </c>
      <c r="D102" s="215">
        <f>D99+D96+D93+D90+D87+D84+D81</f>
        <v>97280000</v>
      </c>
      <c r="E102" s="215">
        <f>E99+E96+E93+E90+E87+E84+E81</f>
        <v>98300000</v>
      </c>
      <c r="F102" s="25"/>
      <c r="G102" s="93"/>
      <c r="H102" s="49"/>
      <c r="I102" s="49"/>
      <c r="J102" s="49"/>
      <c r="K102" s="49"/>
      <c r="L102" s="49"/>
      <c r="M102" s="49"/>
      <c r="N102" s="49"/>
      <c r="O102" s="49"/>
    </row>
    <row r="103" spans="1:15" ht="12.75" thickBot="1" x14ac:dyDescent="0.25">
      <c r="A103" s="136" t="s">
        <v>31</v>
      </c>
      <c r="B103" s="41">
        <f>IF(B102-B73=0,0,"Error")</f>
        <v>0</v>
      </c>
      <c r="C103" s="41">
        <f>IF(C102-C73=0,0,"Error")</f>
        <v>0</v>
      </c>
      <c r="D103" s="41">
        <f>IF(D102-D73=0,0,"Error")</f>
        <v>0</v>
      </c>
      <c r="E103" s="41">
        <f>IF(E102-E73=0,0,"Error")</f>
        <v>0</v>
      </c>
      <c r="F103" s="25"/>
      <c r="G103" s="93"/>
      <c r="H103" s="49"/>
      <c r="I103" s="49"/>
      <c r="J103" s="49"/>
      <c r="K103" s="49"/>
      <c r="L103" s="49"/>
      <c r="M103" s="49"/>
      <c r="N103" s="49"/>
      <c r="O103" s="49"/>
    </row>
    <row r="104" spans="1:15" ht="32.25" customHeight="1" thickBot="1" x14ac:dyDescent="0.25">
      <c r="A104" s="42" t="s">
        <v>112</v>
      </c>
      <c r="B104" s="437" t="s">
        <v>56</v>
      </c>
      <c r="C104" s="438"/>
      <c r="D104" s="438"/>
      <c r="E104" s="439"/>
      <c r="F104" s="25" t="s">
        <v>113</v>
      </c>
      <c r="G104" s="93"/>
      <c r="H104" s="49"/>
      <c r="I104" s="49"/>
      <c r="J104" s="49"/>
      <c r="K104" s="49"/>
      <c r="L104" s="49"/>
      <c r="M104" s="49"/>
      <c r="N104" s="49"/>
      <c r="O104" s="49"/>
    </row>
    <row r="105" spans="1:15" ht="36" customHeight="1" thickBot="1" x14ac:dyDescent="0.25">
      <c r="A105" s="8" t="s">
        <v>9</v>
      </c>
      <c r="B105" s="434" t="s">
        <v>57</v>
      </c>
      <c r="C105" s="435"/>
      <c r="D105" s="435"/>
      <c r="E105" s="436"/>
      <c r="F105" s="25"/>
      <c r="G105" s="93"/>
      <c r="H105" s="49"/>
      <c r="I105" s="49"/>
      <c r="J105" s="49"/>
      <c r="K105" s="49"/>
      <c r="L105" s="49"/>
      <c r="M105" s="49"/>
      <c r="N105" s="49"/>
      <c r="O105" s="49"/>
    </row>
    <row r="106" spans="1:15" ht="12.75" thickBot="1" x14ac:dyDescent="0.25">
      <c r="A106" s="8" t="s">
        <v>14</v>
      </c>
      <c r="B106" s="365" t="s">
        <v>49</v>
      </c>
      <c r="C106" s="365"/>
      <c r="D106" s="365"/>
      <c r="E106" s="365"/>
      <c r="F106" s="25"/>
      <c r="G106" s="93"/>
      <c r="H106" s="49"/>
      <c r="I106" s="49"/>
      <c r="J106" s="49"/>
      <c r="K106" s="49"/>
      <c r="L106" s="49"/>
      <c r="M106" s="49"/>
      <c r="N106" s="49"/>
      <c r="O106" s="49"/>
    </row>
    <row r="107" spans="1:15" x14ac:dyDescent="0.2">
      <c r="A107" s="346"/>
      <c r="B107" s="5">
        <v>2020</v>
      </c>
      <c r="C107" s="5">
        <v>2021</v>
      </c>
      <c r="D107" s="5">
        <v>2022</v>
      </c>
      <c r="E107" s="5">
        <v>2023</v>
      </c>
      <c r="F107" s="25"/>
      <c r="G107" s="93"/>
      <c r="H107" s="49"/>
      <c r="I107" s="49"/>
      <c r="J107" s="49"/>
      <c r="K107" s="49"/>
      <c r="L107" s="49"/>
      <c r="M107" s="49"/>
      <c r="N107" s="49"/>
      <c r="O107" s="49"/>
    </row>
    <row r="108" spans="1:15" ht="12.75" thickBot="1" x14ac:dyDescent="0.25">
      <c r="A108" s="347"/>
      <c r="B108" s="9" t="s">
        <v>5</v>
      </c>
      <c r="C108" s="9" t="s">
        <v>6</v>
      </c>
      <c r="D108" s="9" t="s">
        <v>6</v>
      </c>
      <c r="E108" s="9" t="s">
        <v>6</v>
      </c>
      <c r="F108" s="25"/>
      <c r="G108" s="93"/>
      <c r="H108" s="49"/>
      <c r="I108" s="49"/>
      <c r="J108" s="49"/>
      <c r="K108" s="49"/>
      <c r="L108" s="49"/>
      <c r="M108" s="49"/>
      <c r="N108" s="49"/>
      <c r="O108" s="49"/>
    </row>
    <row r="109" spans="1:15" ht="12.75" thickBot="1" x14ac:dyDescent="0.25">
      <c r="A109" s="8" t="s">
        <v>8</v>
      </c>
      <c r="B109" s="110">
        <v>359</v>
      </c>
      <c r="C109" s="110">
        <v>356</v>
      </c>
      <c r="D109" s="110">
        <v>356</v>
      </c>
      <c r="E109" s="110">
        <v>356</v>
      </c>
      <c r="F109" s="25"/>
      <c r="G109" s="93"/>
      <c r="H109" s="49"/>
      <c r="I109" s="49"/>
      <c r="J109" s="49"/>
      <c r="K109" s="49"/>
      <c r="L109" s="49"/>
      <c r="M109" s="49"/>
      <c r="N109" s="49"/>
      <c r="O109" s="49"/>
    </row>
    <row r="110" spans="1:15" ht="12.75" thickBot="1" x14ac:dyDescent="0.25">
      <c r="A110" s="8" t="s">
        <v>320</v>
      </c>
      <c r="B110" s="110">
        <v>32050000</v>
      </c>
      <c r="C110" s="220">
        <v>32750000</v>
      </c>
      <c r="D110" s="110">
        <v>32750000</v>
      </c>
      <c r="E110" s="110">
        <v>33450000</v>
      </c>
      <c r="F110" s="92"/>
      <c r="G110" s="221"/>
      <c r="H110" s="221"/>
      <c r="I110" s="221"/>
      <c r="J110" s="49"/>
      <c r="K110" s="49"/>
      <c r="L110" s="49"/>
      <c r="M110" s="49"/>
      <c r="N110" s="49"/>
      <c r="O110" s="49"/>
    </row>
    <row r="111" spans="1:15" ht="12.75" thickBot="1" x14ac:dyDescent="0.25">
      <c r="A111" s="8" t="s">
        <v>319</v>
      </c>
      <c r="B111" s="10">
        <f>B110/B109</f>
        <v>89275.766016713096</v>
      </c>
      <c r="C111" s="10">
        <f>C110/C109</f>
        <v>91994.382022471909</v>
      </c>
      <c r="D111" s="10">
        <f>D110/D109</f>
        <v>91994.382022471909</v>
      </c>
      <c r="E111" s="10">
        <f>E110/E109</f>
        <v>93960.674157303365</v>
      </c>
      <c r="F111" s="25"/>
      <c r="G111" s="93"/>
      <c r="H111" s="49"/>
      <c r="I111" s="49"/>
      <c r="J111" s="49"/>
      <c r="K111" s="49"/>
      <c r="L111" s="49"/>
      <c r="M111" s="49"/>
      <c r="N111" s="49"/>
      <c r="O111" s="49"/>
    </row>
    <row r="112" spans="1:15" ht="12.75" thickBot="1" x14ac:dyDescent="0.25">
      <c r="A112" s="8" t="s">
        <v>16</v>
      </c>
      <c r="B112" s="274"/>
      <c r="C112" s="11">
        <f>C109/B109-1</f>
        <v>-8.3565459610027704E-3</v>
      </c>
      <c r="D112" s="11">
        <f>D109/C109-1</f>
        <v>0</v>
      </c>
      <c r="E112" s="11">
        <f>E109/D109-1</f>
        <v>0</v>
      </c>
      <c r="F112" s="25"/>
      <c r="G112" s="93"/>
      <c r="H112" s="49"/>
      <c r="I112" s="49"/>
      <c r="J112" s="49"/>
      <c r="K112" s="49"/>
      <c r="L112" s="49"/>
      <c r="M112" s="49"/>
      <c r="N112" s="49"/>
      <c r="O112" s="49"/>
    </row>
    <row r="113" spans="1:15" ht="12.75" thickBot="1" x14ac:dyDescent="0.25">
      <c r="A113" s="8" t="s">
        <v>17</v>
      </c>
      <c r="B113" s="274"/>
      <c r="C113" s="11">
        <f>C110/B110-1</f>
        <v>2.1840873634945357E-2</v>
      </c>
      <c r="D113" s="11">
        <f t="shared" ref="D113:E114" si="17">D110/C110-1</f>
        <v>0</v>
      </c>
      <c r="E113" s="11">
        <f t="shared" si="17"/>
        <v>2.1374045801526798E-2</v>
      </c>
      <c r="F113" s="25"/>
      <c r="G113" s="93"/>
      <c r="H113" s="49"/>
      <c r="I113" s="49"/>
      <c r="J113" s="49"/>
      <c r="K113" s="49"/>
      <c r="L113" s="49"/>
      <c r="M113" s="49"/>
      <c r="N113" s="49"/>
      <c r="O113" s="49"/>
    </row>
    <row r="114" spans="1:15" ht="12.75" thickBot="1" x14ac:dyDescent="0.25">
      <c r="A114" s="8" t="s">
        <v>18</v>
      </c>
      <c r="B114" s="274"/>
      <c r="C114" s="11">
        <f>C111/B111-1</f>
        <v>3.0451892232992606E-2</v>
      </c>
      <c r="D114" s="11">
        <f t="shared" si="17"/>
        <v>0</v>
      </c>
      <c r="E114" s="11">
        <f t="shared" si="17"/>
        <v>2.1374045801526576E-2</v>
      </c>
      <c r="F114" s="25"/>
      <c r="G114" s="93"/>
      <c r="H114" s="49"/>
      <c r="I114" s="49"/>
      <c r="J114" s="49"/>
      <c r="K114" s="49"/>
      <c r="L114" s="49"/>
      <c r="M114" s="49"/>
      <c r="N114" s="49"/>
      <c r="O114" s="49"/>
    </row>
    <row r="115" spans="1:15" ht="12.75" thickBot="1" x14ac:dyDescent="0.25">
      <c r="A115" s="348" t="s">
        <v>323</v>
      </c>
      <c r="B115" s="349"/>
      <c r="C115" s="349"/>
      <c r="D115" s="349"/>
      <c r="E115" s="350"/>
      <c r="F115" s="216"/>
      <c r="G115" s="93"/>
      <c r="H115" s="49"/>
      <c r="I115" s="49"/>
      <c r="J115" s="49"/>
      <c r="K115" s="49"/>
      <c r="L115" s="49"/>
      <c r="M115" s="49"/>
      <c r="N115" s="49"/>
      <c r="O115" s="49"/>
    </row>
    <row r="116" spans="1:15" x14ac:dyDescent="0.2">
      <c r="A116" s="346"/>
      <c r="B116" s="5">
        <v>2020</v>
      </c>
      <c r="C116" s="5">
        <v>2021</v>
      </c>
      <c r="D116" s="5">
        <v>2022</v>
      </c>
      <c r="E116" s="5">
        <v>2023</v>
      </c>
      <c r="F116" s="25"/>
      <c r="G116" s="93"/>
      <c r="H116" s="49"/>
      <c r="I116" s="49"/>
      <c r="J116" s="49"/>
      <c r="K116" s="49"/>
      <c r="L116" s="49"/>
      <c r="M116" s="49"/>
      <c r="N116" s="49"/>
      <c r="O116" s="49"/>
    </row>
    <row r="117" spans="1:15" ht="12.75" thickBot="1" x14ac:dyDescent="0.25">
      <c r="A117" s="347"/>
      <c r="B117" s="9" t="s">
        <v>5</v>
      </c>
      <c r="C117" s="9" t="s">
        <v>6</v>
      </c>
      <c r="D117" s="9" t="s">
        <v>6</v>
      </c>
      <c r="E117" s="9" t="s">
        <v>6</v>
      </c>
      <c r="F117" s="25"/>
      <c r="G117" s="93"/>
      <c r="H117" s="49"/>
      <c r="I117" s="49"/>
      <c r="J117" s="49"/>
      <c r="K117" s="49"/>
      <c r="L117" s="49"/>
      <c r="M117" s="49"/>
      <c r="N117" s="49"/>
      <c r="O117" s="49"/>
    </row>
    <row r="118" spans="1:15" ht="12.75" thickBot="1" x14ac:dyDescent="0.25">
      <c r="A118" s="133" t="s">
        <v>0</v>
      </c>
      <c r="B118" s="215">
        <f>B119+B120</f>
        <v>17050000</v>
      </c>
      <c r="C118" s="215">
        <f t="shared" ref="C118:E118" si="18">C119+C120</f>
        <v>17050000</v>
      </c>
      <c r="D118" s="215">
        <f t="shared" si="18"/>
        <v>17050000</v>
      </c>
      <c r="E118" s="215">
        <f t="shared" si="18"/>
        <v>17050000</v>
      </c>
      <c r="F118" s="25"/>
      <c r="G118" s="93"/>
      <c r="H118" s="49"/>
      <c r="I118" s="49"/>
      <c r="J118" s="49"/>
      <c r="K118" s="49"/>
      <c r="L118" s="49"/>
      <c r="M118" s="49"/>
      <c r="N118" s="49"/>
      <c r="O118" s="49"/>
    </row>
    <row r="119" spans="1:15" ht="12.75" thickBot="1" x14ac:dyDescent="0.25">
      <c r="A119" s="134" t="s">
        <v>50</v>
      </c>
      <c r="B119" s="217">
        <v>17050000</v>
      </c>
      <c r="C119" s="217">
        <v>17050000</v>
      </c>
      <c r="D119" s="217">
        <v>17050000</v>
      </c>
      <c r="E119" s="217">
        <v>17050000</v>
      </c>
      <c r="F119" s="25"/>
      <c r="G119" s="93"/>
      <c r="H119" s="49"/>
      <c r="I119" s="49"/>
      <c r="J119" s="49"/>
      <c r="K119" s="49"/>
      <c r="L119" s="49"/>
      <c r="M119" s="49"/>
      <c r="N119" s="49"/>
      <c r="O119" s="49"/>
    </row>
    <row r="120" spans="1:15" ht="12.75" thickBot="1" x14ac:dyDescent="0.25">
      <c r="A120" s="134" t="s">
        <v>51</v>
      </c>
      <c r="B120" s="217"/>
      <c r="C120" s="219"/>
      <c r="D120" s="219"/>
      <c r="E120" s="219"/>
      <c r="F120" s="25"/>
      <c r="G120" s="93"/>
      <c r="H120" s="49"/>
      <c r="I120" s="49"/>
      <c r="J120" s="49"/>
      <c r="K120" s="49"/>
      <c r="L120" s="49"/>
      <c r="M120" s="49"/>
      <c r="N120" s="49"/>
      <c r="O120" s="49"/>
    </row>
    <row r="121" spans="1:15" ht="24.75" thickBot="1" x14ac:dyDescent="0.25">
      <c r="A121" s="133" t="s">
        <v>28</v>
      </c>
      <c r="B121" s="215">
        <f>B122+B123</f>
        <v>2800000</v>
      </c>
      <c r="C121" s="215">
        <f t="shared" ref="C121:E121" si="19">C122+C123</f>
        <v>2800000</v>
      </c>
      <c r="D121" s="215">
        <f t="shared" si="19"/>
        <v>2800000</v>
      </c>
      <c r="E121" s="215">
        <f t="shared" si="19"/>
        <v>2800000</v>
      </c>
      <c r="F121" s="25"/>
      <c r="G121" s="93"/>
      <c r="H121" s="49"/>
      <c r="I121" s="49"/>
      <c r="J121" s="49"/>
      <c r="K121" s="49"/>
      <c r="L121" s="49"/>
      <c r="M121" s="49"/>
      <c r="N121" s="49"/>
      <c r="O121" s="49"/>
    </row>
    <row r="122" spans="1:15" ht="12.75" thickBot="1" x14ac:dyDescent="0.25">
      <c r="A122" s="134" t="s">
        <v>50</v>
      </c>
      <c r="B122" s="217">
        <v>2800000</v>
      </c>
      <c r="C122" s="217">
        <v>2800000</v>
      </c>
      <c r="D122" s="217">
        <v>2800000</v>
      </c>
      <c r="E122" s="217">
        <v>2800000</v>
      </c>
      <c r="F122" s="25"/>
      <c r="G122" s="93"/>
      <c r="H122" s="49"/>
      <c r="I122" s="49"/>
      <c r="J122" s="49"/>
      <c r="K122" s="49"/>
      <c r="L122" s="49"/>
      <c r="M122" s="49"/>
      <c r="N122" s="49"/>
      <c r="O122" s="49"/>
    </row>
    <row r="123" spans="1:15" ht="12.75" thickBot="1" x14ac:dyDescent="0.25">
      <c r="A123" s="134" t="s">
        <v>51</v>
      </c>
      <c r="B123" s="217"/>
      <c r="C123" s="217"/>
      <c r="D123" s="217"/>
      <c r="E123" s="217"/>
      <c r="F123" s="25"/>
      <c r="G123" s="93"/>
      <c r="H123" s="49"/>
      <c r="I123" s="49"/>
      <c r="J123" s="49"/>
      <c r="K123" s="49"/>
      <c r="L123" s="49"/>
      <c r="M123" s="49"/>
      <c r="N123" s="49"/>
      <c r="O123" s="49"/>
    </row>
    <row r="124" spans="1:15" ht="12.75" thickBot="1" x14ac:dyDescent="0.25">
      <c r="A124" s="133" t="s">
        <v>1</v>
      </c>
      <c r="B124" s="215">
        <f>B125+B126</f>
        <v>3200000</v>
      </c>
      <c r="C124" s="215">
        <f t="shared" ref="C124:D124" si="20">C125+C126</f>
        <v>3600000</v>
      </c>
      <c r="D124" s="215">
        <f t="shared" si="20"/>
        <v>3600000</v>
      </c>
      <c r="E124" s="215">
        <f>E125+E126</f>
        <v>3600000</v>
      </c>
      <c r="F124" s="25"/>
      <c r="G124" s="93"/>
      <c r="H124" s="49"/>
      <c r="I124" s="49"/>
      <c r="J124" s="49"/>
      <c r="K124" s="49"/>
      <c r="L124" s="49"/>
      <c r="M124" s="49"/>
      <c r="N124" s="49"/>
      <c r="O124" s="49"/>
    </row>
    <row r="125" spans="1:15" ht="12.75" thickBot="1" x14ac:dyDescent="0.25">
      <c r="A125" s="134" t="s">
        <v>50</v>
      </c>
      <c r="B125" s="217">
        <v>2200000</v>
      </c>
      <c r="C125" s="217">
        <v>2200000</v>
      </c>
      <c r="D125" s="217">
        <v>2200000</v>
      </c>
      <c r="E125" s="217">
        <v>2200000</v>
      </c>
      <c r="F125" s="25"/>
      <c r="G125" s="93"/>
      <c r="H125" s="49"/>
      <c r="I125" s="49"/>
      <c r="J125" s="49"/>
      <c r="K125" s="49"/>
      <c r="L125" s="49"/>
      <c r="M125" s="49"/>
      <c r="N125" s="49"/>
      <c r="O125" s="49"/>
    </row>
    <row r="126" spans="1:15" ht="12.75" thickBot="1" x14ac:dyDescent="0.25">
      <c r="A126" s="134" t="s">
        <v>51</v>
      </c>
      <c r="B126" s="217">
        <v>1000000</v>
      </c>
      <c r="C126" s="217">
        <v>1400000</v>
      </c>
      <c r="D126" s="217">
        <v>1400000</v>
      </c>
      <c r="E126" s="217">
        <v>1400000</v>
      </c>
      <c r="F126" s="25"/>
      <c r="G126" s="93"/>
      <c r="H126" s="49"/>
      <c r="I126" s="49"/>
      <c r="J126" s="49"/>
      <c r="K126" s="49"/>
      <c r="L126" s="49"/>
      <c r="M126" s="49"/>
      <c r="N126" s="49"/>
      <c r="O126" s="49"/>
    </row>
    <row r="127" spans="1:15" ht="12.75" thickBot="1" x14ac:dyDescent="0.25">
      <c r="A127" s="133" t="s">
        <v>2</v>
      </c>
      <c r="B127" s="215"/>
      <c r="C127" s="215"/>
      <c r="D127" s="215"/>
      <c r="E127" s="215"/>
      <c r="F127" s="25"/>
      <c r="G127" s="93"/>
      <c r="H127" s="49"/>
      <c r="I127" s="49"/>
      <c r="J127" s="49"/>
      <c r="K127" s="49"/>
      <c r="L127" s="49"/>
      <c r="M127" s="49"/>
      <c r="N127" s="49"/>
      <c r="O127" s="49"/>
    </row>
    <row r="128" spans="1:15" ht="12.75" thickBot="1" x14ac:dyDescent="0.25">
      <c r="A128" s="134" t="s">
        <v>50</v>
      </c>
      <c r="B128" s="217"/>
      <c r="C128" s="217"/>
      <c r="D128" s="217"/>
      <c r="E128" s="217"/>
      <c r="F128" s="25"/>
      <c r="G128" s="93"/>
      <c r="H128" s="49"/>
      <c r="I128" s="49"/>
      <c r="J128" s="49"/>
      <c r="K128" s="49"/>
      <c r="L128" s="49"/>
      <c r="M128" s="49"/>
      <c r="N128" s="49"/>
      <c r="O128" s="49"/>
    </row>
    <row r="129" spans="1:15" ht="12.75" thickBot="1" x14ac:dyDescent="0.25">
      <c r="A129" s="134" t="s">
        <v>51</v>
      </c>
      <c r="B129" s="217"/>
      <c r="C129" s="217"/>
      <c r="D129" s="217"/>
      <c r="E129" s="217"/>
      <c r="F129" s="25"/>
      <c r="G129" s="93"/>
      <c r="H129" s="49"/>
      <c r="I129" s="49"/>
      <c r="J129" s="49"/>
      <c r="K129" s="49"/>
      <c r="L129" s="49"/>
      <c r="M129" s="49"/>
      <c r="N129" s="49"/>
      <c r="O129" s="49"/>
    </row>
    <row r="130" spans="1:15" ht="12.75" thickBot="1" x14ac:dyDescent="0.25">
      <c r="A130" s="133" t="s">
        <v>24</v>
      </c>
      <c r="B130" s="215">
        <f>B131+B132</f>
        <v>9000000</v>
      </c>
      <c r="C130" s="215">
        <f t="shared" ref="C130:E130" si="21">C131+C132</f>
        <v>9300000</v>
      </c>
      <c r="D130" s="215">
        <f t="shared" si="21"/>
        <v>9300000</v>
      </c>
      <c r="E130" s="215">
        <f t="shared" si="21"/>
        <v>10000000</v>
      </c>
      <c r="F130" s="25"/>
      <c r="G130" s="93"/>
      <c r="H130" s="49"/>
      <c r="I130" s="49"/>
      <c r="J130" s="49"/>
      <c r="K130" s="49"/>
      <c r="L130" s="49"/>
      <c r="M130" s="49"/>
      <c r="N130" s="49"/>
      <c r="O130" s="49"/>
    </row>
    <row r="131" spans="1:15" ht="12.75" thickBot="1" x14ac:dyDescent="0.25">
      <c r="A131" s="134" t="s">
        <v>50</v>
      </c>
      <c r="B131" s="217">
        <v>9000000</v>
      </c>
      <c r="C131" s="217">
        <v>9300000</v>
      </c>
      <c r="D131" s="217">
        <v>9300000</v>
      </c>
      <c r="E131" s="217">
        <v>10000000</v>
      </c>
      <c r="F131" s="25"/>
      <c r="G131" s="93"/>
      <c r="H131" s="49"/>
      <c r="I131" s="49"/>
      <c r="J131" s="49"/>
      <c r="K131" s="49"/>
      <c r="L131" s="49"/>
      <c r="M131" s="49"/>
      <c r="N131" s="49"/>
      <c r="O131" s="49"/>
    </row>
    <row r="132" spans="1:15" ht="12.75" thickBot="1" x14ac:dyDescent="0.25">
      <c r="A132" s="134" t="s">
        <v>51</v>
      </c>
      <c r="B132" s="217"/>
      <c r="C132" s="217"/>
      <c r="D132" s="217"/>
      <c r="E132" s="217"/>
      <c r="F132" s="25"/>
      <c r="G132" s="93"/>
      <c r="H132" s="49"/>
      <c r="I132" s="49"/>
      <c r="J132" s="49"/>
      <c r="K132" s="49"/>
      <c r="L132" s="49"/>
      <c r="M132" s="49"/>
      <c r="N132" s="49"/>
      <c r="O132" s="49"/>
    </row>
    <row r="133" spans="1:15" ht="12.75" thickBot="1" x14ac:dyDescent="0.25">
      <c r="A133" s="133" t="s">
        <v>25</v>
      </c>
      <c r="B133" s="215"/>
      <c r="C133" s="215"/>
      <c r="D133" s="215"/>
      <c r="E133" s="215"/>
      <c r="F133" s="25"/>
      <c r="G133" s="93"/>
      <c r="H133" s="49"/>
      <c r="I133" s="49"/>
      <c r="J133" s="49"/>
      <c r="K133" s="49"/>
      <c r="L133" s="49"/>
      <c r="M133" s="49"/>
      <c r="N133" s="49"/>
      <c r="O133" s="49"/>
    </row>
    <row r="134" spans="1:15" ht="12.75" thickBot="1" x14ac:dyDescent="0.25">
      <c r="A134" s="134" t="s">
        <v>50</v>
      </c>
      <c r="B134" s="215"/>
      <c r="C134" s="215"/>
      <c r="D134" s="215"/>
      <c r="E134" s="215"/>
      <c r="F134" s="25"/>
      <c r="G134" s="93"/>
      <c r="H134" s="49"/>
      <c r="I134" s="49"/>
      <c r="J134" s="49"/>
      <c r="K134" s="49"/>
      <c r="L134" s="49"/>
      <c r="M134" s="49"/>
      <c r="N134" s="49"/>
      <c r="O134" s="49"/>
    </row>
    <row r="135" spans="1:15" ht="12.75" thickBot="1" x14ac:dyDescent="0.25">
      <c r="A135" s="134" t="s">
        <v>51</v>
      </c>
      <c r="B135" s="215"/>
      <c r="C135" s="215"/>
      <c r="D135" s="215"/>
      <c r="E135" s="215"/>
      <c r="F135" s="25"/>
      <c r="G135" s="93"/>
      <c r="H135" s="49"/>
      <c r="I135" s="49"/>
      <c r="J135" s="49"/>
      <c r="K135" s="49"/>
      <c r="L135" s="49"/>
      <c r="M135" s="49"/>
      <c r="N135" s="49"/>
      <c r="O135" s="49"/>
    </row>
    <row r="136" spans="1:15" ht="12.75" thickBot="1" x14ac:dyDescent="0.25">
      <c r="A136" s="133" t="s">
        <v>3</v>
      </c>
      <c r="B136" s="215">
        <f>B137+B138</f>
        <v>0</v>
      </c>
      <c r="C136" s="215"/>
      <c r="D136" s="215"/>
      <c r="E136" s="215"/>
      <c r="F136" s="25"/>
      <c r="G136" s="93"/>
      <c r="H136" s="49"/>
      <c r="I136" s="49"/>
      <c r="J136" s="49"/>
      <c r="K136" s="49"/>
      <c r="L136" s="49"/>
      <c r="M136" s="49"/>
      <c r="N136" s="49"/>
      <c r="O136" s="49"/>
    </row>
    <row r="137" spans="1:15" ht="12.75" thickBot="1" x14ac:dyDescent="0.25">
      <c r="A137" s="134" t="s">
        <v>50</v>
      </c>
      <c r="B137" s="215"/>
      <c r="C137" s="215"/>
      <c r="D137" s="215"/>
      <c r="E137" s="215"/>
      <c r="F137" s="25"/>
      <c r="G137" s="93"/>
      <c r="H137" s="49"/>
      <c r="I137" s="49"/>
      <c r="J137" s="49"/>
      <c r="K137" s="49"/>
      <c r="L137" s="49"/>
      <c r="M137" s="49"/>
      <c r="N137" s="49"/>
      <c r="O137" s="49"/>
    </row>
    <row r="138" spans="1:15" ht="12.75" thickBot="1" x14ac:dyDescent="0.25">
      <c r="A138" s="134" t="s">
        <v>51</v>
      </c>
      <c r="B138" s="215"/>
      <c r="C138" s="215"/>
      <c r="D138" s="215"/>
      <c r="E138" s="215"/>
      <c r="F138" s="25"/>
      <c r="G138" s="93"/>
      <c r="H138" s="49"/>
      <c r="I138" s="49"/>
      <c r="J138" s="49"/>
      <c r="K138" s="49"/>
      <c r="L138" s="49"/>
      <c r="M138" s="49"/>
      <c r="N138" s="49"/>
      <c r="O138" s="49"/>
    </row>
    <row r="139" spans="1:15" ht="12.75" thickBot="1" x14ac:dyDescent="0.25">
      <c r="A139" s="137" t="s">
        <v>58</v>
      </c>
      <c r="B139" s="12">
        <f>B136+B133+B130+B127+B124+B121+B118</f>
        <v>32050000</v>
      </c>
      <c r="C139" s="12">
        <f t="shared" ref="C139:E139" si="22">C136+C133+C130+C127+C124+C121+C118</f>
        <v>32750000</v>
      </c>
      <c r="D139" s="12">
        <f t="shared" si="22"/>
        <v>32750000</v>
      </c>
      <c r="E139" s="12">
        <f t="shared" si="22"/>
        <v>33450000</v>
      </c>
      <c r="F139" s="25"/>
      <c r="G139" s="93"/>
      <c r="H139" s="49"/>
      <c r="I139" s="49"/>
      <c r="J139" s="49"/>
      <c r="K139" s="49"/>
      <c r="L139" s="49"/>
      <c r="M139" s="49"/>
      <c r="N139" s="49"/>
      <c r="O139" s="49"/>
    </row>
    <row r="140" spans="1:15" ht="12.75" thickBot="1" x14ac:dyDescent="0.25">
      <c r="A140" s="136" t="s">
        <v>31</v>
      </c>
      <c r="B140" s="41">
        <f>IF(B139-B110=0,0,"Error")</f>
        <v>0</v>
      </c>
      <c r="C140" s="41">
        <f>IF(C139-C110=0,0,"Error")</f>
        <v>0</v>
      </c>
      <c r="D140" s="41">
        <f>IF(D139-D110=0,0,"Error")</f>
        <v>0</v>
      </c>
      <c r="E140" s="41">
        <f>IF(E139-E110=0,0,"Error")</f>
        <v>0</v>
      </c>
      <c r="F140" s="25"/>
      <c r="G140" s="93"/>
      <c r="H140" s="49"/>
      <c r="I140" s="49"/>
      <c r="J140" s="49"/>
      <c r="K140" s="49"/>
      <c r="L140" s="49"/>
      <c r="M140" s="49"/>
      <c r="N140" s="49"/>
      <c r="O140" s="49"/>
    </row>
    <row r="141" spans="1:15" ht="39.75" customHeight="1" thickBot="1" x14ac:dyDescent="0.25">
      <c r="A141" s="42" t="s">
        <v>114</v>
      </c>
      <c r="B141" s="437" t="s">
        <v>59</v>
      </c>
      <c r="C141" s="438"/>
      <c r="D141" s="438"/>
      <c r="E141" s="439"/>
      <c r="F141" s="25" t="s">
        <v>60</v>
      </c>
      <c r="G141" s="93"/>
      <c r="H141" s="49"/>
      <c r="I141" s="49"/>
      <c r="J141" s="49"/>
      <c r="K141" s="49"/>
      <c r="L141" s="49"/>
      <c r="M141" s="49"/>
      <c r="N141" s="49"/>
      <c r="O141" s="49"/>
    </row>
    <row r="142" spans="1:15" ht="43.5" customHeight="1" thickBot="1" x14ac:dyDescent="0.25">
      <c r="A142" s="8" t="s">
        <v>9</v>
      </c>
      <c r="B142" s="434" t="s">
        <v>61</v>
      </c>
      <c r="C142" s="435"/>
      <c r="D142" s="435"/>
      <c r="E142" s="436"/>
      <c r="F142" s="25"/>
      <c r="G142" s="93"/>
      <c r="H142" s="49"/>
      <c r="I142" s="49"/>
      <c r="J142" s="49"/>
      <c r="K142" s="49"/>
      <c r="L142" s="49"/>
      <c r="M142" s="49"/>
      <c r="N142" s="49"/>
      <c r="O142" s="49"/>
    </row>
    <row r="143" spans="1:15" ht="12.75" thickBot="1" x14ac:dyDescent="0.25">
      <c r="A143" s="8" t="s">
        <v>14</v>
      </c>
      <c r="B143" s="365" t="s">
        <v>49</v>
      </c>
      <c r="C143" s="365"/>
      <c r="D143" s="365"/>
      <c r="E143" s="365"/>
      <c r="F143" s="25"/>
      <c r="G143" s="93"/>
      <c r="H143" s="49"/>
      <c r="I143" s="49"/>
      <c r="J143" s="49"/>
      <c r="K143" s="49"/>
      <c r="L143" s="49"/>
      <c r="M143" s="49"/>
      <c r="N143" s="49"/>
      <c r="O143" s="49"/>
    </row>
    <row r="144" spans="1:15" x14ac:dyDescent="0.2">
      <c r="A144" s="346"/>
      <c r="B144" s="5">
        <v>2020</v>
      </c>
      <c r="C144" s="5">
        <v>2021</v>
      </c>
      <c r="D144" s="5">
        <v>2022</v>
      </c>
      <c r="E144" s="5">
        <v>2023</v>
      </c>
      <c r="F144" s="25"/>
      <c r="G144" s="93"/>
      <c r="H144" s="49"/>
      <c r="I144" s="49"/>
      <c r="J144" s="49"/>
      <c r="K144" s="49"/>
      <c r="L144" s="49"/>
      <c r="M144" s="49"/>
      <c r="N144" s="49"/>
      <c r="O144" s="49"/>
    </row>
    <row r="145" spans="1:15" ht="12.75" thickBot="1" x14ac:dyDescent="0.25">
      <c r="A145" s="347"/>
      <c r="B145" s="9" t="s">
        <v>5</v>
      </c>
      <c r="C145" s="9" t="s">
        <v>6</v>
      </c>
      <c r="D145" s="9" t="s">
        <v>6</v>
      </c>
      <c r="E145" s="9" t="s">
        <v>6</v>
      </c>
      <c r="F145" s="25"/>
      <c r="G145" s="93"/>
      <c r="H145" s="49"/>
      <c r="I145" s="49"/>
      <c r="J145" s="49"/>
      <c r="K145" s="49"/>
      <c r="L145" s="49"/>
      <c r="M145" s="49"/>
      <c r="N145" s="49"/>
      <c r="O145" s="49"/>
    </row>
    <row r="146" spans="1:15" ht="12.75" thickBot="1" x14ac:dyDescent="0.25">
      <c r="A146" s="8" t="s">
        <v>8</v>
      </c>
      <c r="B146" s="110">
        <v>30</v>
      </c>
      <c r="C146" s="110">
        <v>30</v>
      </c>
      <c r="D146" s="110">
        <v>30</v>
      </c>
      <c r="E146" s="110">
        <v>30</v>
      </c>
      <c r="F146" s="25"/>
      <c r="G146" s="93"/>
      <c r="H146" s="49"/>
      <c r="I146" s="49"/>
      <c r="J146" s="49"/>
      <c r="K146" s="49"/>
      <c r="L146" s="49"/>
      <c r="M146" s="49"/>
      <c r="N146" s="49"/>
      <c r="O146" s="49"/>
    </row>
    <row r="147" spans="1:15" ht="12.75" thickBot="1" x14ac:dyDescent="0.25">
      <c r="A147" s="8" t="s">
        <v>320</v>
      </c>
      <c r="B147" s="110">
        <v>39277000</v>
      </c>
      <c r="C147" s="110">
        <v>39870000</v>
      </c>
      <c r="D147" s="110">
        <v>39870000</v>
      </c>
      <c r="E147" s="110">
        <v>39870000</v>
      </c>
      <c r="F147" s="92"/>
      <c r="G147" s="221"/>
      <c r="H147" s="221"/>
      <c r="I147" s="221"/>
      <c r="J147" s="49"/>
      <c r="K147" s="49"/>
      <c r="L147" s="49"/>
      <c r="M147" s="49"/>
      <c r="N147" s="49"/>
      <c r="O147" s="49"/>
    </row>
    <row r="148" spans="1:15" ht="12.75" thickBot="1" x14ac:dyDescent="0.25">
      <c r="A148" s="8" t="s">
        <v>319</v>
      </c>
      <c r="B148" s="52">
        <f>B147/B146</f>
        <v>1309233.3333333333</v>
      </c>
      <c r="C148" s="52">
        <f>C147/C146</f>
        <v>1329000</v>
      </c>
      <c r="D148" s="52">
        <f>D147/D146</f>
        <v>1329000</v>
      </c>
      <c r="E148" s="52">
        <f>E147/E146</f>
        <v>1329000</v>
      </c>
      <c r="F148" s="25"/>
      <c r="G148" s="93"/>
      <c r="H148" s="49"/>
      <c r="I148" s="49"/>
      <c r="J148" s="49"/>
      <c r="K148" s="49"/>
      <c r="L148" s="49"/>
      <c r="M148" s="49"/>
      <c r="N148" s="49"/>
      <c r="O148" s="49"/>
    </row>
    <row r="149" spans="1:15" ht="12.75" thickBot="1" x14ac:dyDescent="0.25">
      <c r="A149" s="8" t="s">
        <v>16</v>
      </c>
      <c r="B149" s="274"/>
      <c r="C149" s="11">
        <f>C146/B146-1</f>
        <v>0</v>
      </c>
      <c r="D149" s="11">
        <f>D146/C146-1</f>
        <v>0</v>
      </c>
      <c r="E149" s="11">
        <f>E146/D146-1</f>
        <v>0</v>
      </c>
      <c r="F149" s="25"/>
      <c r="G149" s="93"/>
      <c r="H149" s="49"/>
      <c r="I149" s="49"/>
      <c r="J149" s="49"/>
      <c r="K149" s="49"/>
      <c r="L149" s="49"/>
      <c r="M149" s="49"/>
      <c r="N149" s="49"/>
      <c r="O149" s="49"/>
    </row>
    <row r="150" spans="1:15" ht="12.75" thickBot="1" x14ac:dyDescent="0.25">
      <c r="A150" s="8" t="s">
        <v>17</v>
      </c>
      <c r="B150" s="274"/>
      <c r="C150" s="11">
        <f>C147/B147-1</f>
        <v>1.5097894442039905E-2</v>
      </c>
      <c r="D150" s="11">
        <f t="shared" ref="D150:E151" si="23">D147/C147-1</f>
        <v>0</v>
      </c>
      <c r="E150" s="11">
        <f t="shared" si="23"/>
        <v>0</v>
      </c>
      <c r="F150" s="216"/>
      <c r="G150" s="93"/>
      <c r="H150" s="49"/>
      <c r="I150" s="49"/>
      <c r="J150" s="49"/>
      <c r="K150" s="49"/>
      <c r="L150" s="49"/>
      <c r="M150" s="49"/>
      <c r="N150" s="49"/>
      <c r="O150" s="49"/>
    </row>
    <row r="151" spans="1:15" ht="12.75" thickBot="1" x14ac:dyDescent="0.25">
      <c r="A151" s="8" t="s">
        <v>18</v>
      </c>
      <c r="B151" s="274"/>
      <c r="C151" s="11">
        <f>C148/B148-1</f>
        <v>1.5097894442039905E-2</v>
      </c>
      <c r="D151" s="11">
        <f t="shared" si="23"/>
        <v>0</v>
      </c>
      <c r="E151" s="11">
        <f t="shared" si="23"/>
        <v>0</v>
      </c>
      <c r="F151" s="25"/>
      <c r="G151" s="93"/>
      <c r="H151" s="49"/>
      <c r="I151" s="49"/>
      <c r="J151" s="49"/>
      <c r="K151" s="49"/>
      <c r="L151" s="49"/>
      <c r="M151" s="49"/>
      <c r="N151" s="49"/>
      <c r="O151" s="49"/>
    </row>
    <row r="152" spans="1:15" ht="12.75" thickBot="1" x14ac:dyDescent="0.25">
      <c r="A152" s="348" t="s">
        <v>324</v>
      </c>
      <c r="B152" s="349"/>
      <c r="C152" s="349"/>
      <c r="D152" s="349"/>
      <c r="E152" s="350"/>
      <c r="F152" s="25"/>
      <c r="G152" s="93"/>
      <c r="H152" s="49"/>
      <c r="I152" s="49"/>
      <c r="J152" s="49"/>
      <c r="K152" s="49"/>
      <c r="L152" s="49"/>
      <c r="M152" s="49"/>
      <c r="N152" s="49"/>
      <c r="O152" s="49"/>
    </row>
    <row r="153" spans="1:15" x14ac:dyDescent="0.2">
      <c r="A153" s="346"/>
      <c r="B153" s="5">
        <v>2020</v>
      </c>
      <c r="C153" s="5">
        <v>2021</v>
      </c>
      <c r="D153" s="5">
        <v>2022</v>
      </c>
      <c r="E153" s="5">
        <v>2023</v>
      </c>
      <c r="F153" s="25"/>
      <c r="G153" s="93"/>
      <c r="H153" s="49"/>
      <c r="I153" s="49"/>
      <c r="J153" s="49"/>
      <c r="K153" s="49"/>
      <c r="L153" s="49"/>
      <c r="M153" s="49"/>
      <c r="N153" s="49"/>
      <c r="O153" s="49"/>
    </row>
    <row r="154" spans="1:15" ht="12.75" thickBot="1" x14ac:dyDescent="0.25">
      <c r="A154" s="347"/>
      <c r="B154" s="9" t="s">
        <v>5</v>
      </c>
      <c r="C154" s="9" t="s">
        <v>6</v>
      </c>
      <c r="D154" s="9" t="s">
        <v>6</v>
      </c>
      <c r="E154" s="9" t="s">
        <v>6</v>
      </c>
      <c r="F154" s="25"/>
      <c r="G154" s="93"/>
      <c r="H154" s="49"/>
      <c r="I154" s="49"/>
      <c r="J154" s="49"/>
      <c r="K154" s="49"/>
      <c r="L154" s="49"/>
      <c r="M154" s="49"/>
      <c r="N154" s="49"/>
      <c r="O154" s="49"/>
    </row>
    <row r="155" spans="1:15" ht="12.75" thickBot="1" x14ac:dyDescent="0.25">
      <c r="A155" s="133" t="s">
        <v>0</v>
      </c>
      <c r="B155" s="222">
        <f>B156+B157</f>
        <v>22324000</v>
      </c>
      <c r="C155" s="222">
        <f t="shared" ref="C155:E155" si="24">C156+C157</f>
        <v>23000000</v>
      </c>
      <c r="D155" s="222">
        <f t="shared" si="24"/>
        <v>23000000</v>
      </c>
      <c r="E155" s="222">
        <f t="shared" si="24"/>
        <v>23000000</v>
      </c>
      <c r="F155" s="25"/>
      <c r="G155" s="93"/>
      <c r="H155" s="49"/>
      <c r="I155" s="49"/>
      <c r="J155" s="49"/>
      <c r="K155" s="49"/>
      <c r="L155" s="49"/>
      <c r="M155" s="49"/>
      <c r="N155" s="49"/>
      <c r="O155" s="49"/>
    </row>
    <row r="156" spans="1:15" ht="12.75" thickBot="1" x14ac:dyDescent="0.25">
      <c r="A156" s="134" t="s">
        <v>50</v>
      </c>
      <c r="B156" s="223">
        <v>22324000</v>
      </c>
      <c r="C156" s="217">
        <v>23000000</v>
      </c>
      <c r="D156" s="217">
        <v>23000000</v>
      </c>
      <c r="E156" s="217">
        <v>23000000</v>
      </c>
      <c r="F156" s="25"/>
      <c r="G156" s="93"/>
      <c r="H156" s="49"/>
      <c r="I156" s="49"/>
      <c r="J156" s="49"/>
      <c r="K156" s="49"/>
      <c r="L156" s="49"/>
      <c r="M156" s="49"/>
      <c r="N156" s="49"/>
      <c r="O156" s="49"/>
    </row>
    <row r="157" spans="1:15" ht="12.75" thickBot="1" x14ac:dyDescent="0.25">
      <c r="A157" s="134" t="s">
        <v>51</v>
      </c>
      <c r="B157" s="223"/>
      <c r="C157" s="219"/>
      <c r="D157" s="219"/>
      <c r="E157" s="224"/>
      <c r="F157" s="25"/>
      <c r="G157" s="93"/>
      <c r="H157" s="49"/>
      <c r="I157" s="49"/>
      <c r="J157" s="49"/>
      <c r="K157" s="49"/>
      <c r="L157" s="49"/>
      <c r="M157" s="49"/>
      <c r="N157" s="49"/>
      <c r="O157" s="49"/>
    </row>
    <row r="158" spans="1:15" ht="24.75" thickBot="1" x14ac:dyDescent="0.25">
      <c r="A158" s="133" t="s">
        <v>28</v>
      </c>
      <c r="B158" s="222">
        <f>B159+B160</f>
        <v>3853000</v>
      </c>
      <c r="C158" s="222">
        <f t="shared" ref="C158:E158" si="25">C159+C160</f>
        <v>3800000</v>
      </c>
      <c r="D158" s="222">
        <f t="shared" si="25"/>
        <v>3800000</v>
      </c>
      <c r="E158" s="222">
        <f t="shared" si="25"/>
        <v>3800000</v>
      </c>
      <c r="F158" s="25"/>
      <c r="G158" s="93"/>
      <c r="H158" s="49"/>
      <c r="I158" s="49"/>
      <c r="J158" s="49"/>
      <c r="K158" s="49"/>
      <c r="L158" s="49"/>
      <c r="M158" s="49"/>
      <c r="N158" s="49"/>
      <c r="O158" s="49"/>
    </row>
    <row r="159" spans="1:15" ht="12.75" thickBot="1" x14ac:dyDescent="0.25">
      <c r="A159" s="134" t="s">
        <v>50</v>
      </c>
      <c r="B159" s="223">
        <v>3853000</v>
      </c>
      <c r="C159" s="217">
        <v>3800000</v>
      </c>
      <c r="D159" s="217">
        <v>3800000</v>
      </c>
      <c r="E159" s="217">
        <v>3800000</v>
      </c>
      <c r="F159" s="25"/>
      <c r="G159" s="93"/>
      <c r="H159" s="49"/>
      <c r="I159" s="49"/>
      <c r="J159" s="49"/>
      <c r="K159" s="49"/>
      <c r="L159" s="49"/>
      <c r="M159" s="49"/>
      <c r="N159" s="49"/>
      <c r="O159" s="49"/>
    </row>
    <row r="160" spans="1:15" ht="12.75" thickBot="1" x14ac:dyDescent="0.25">
      <c r="A160" s="134" t="s">
        <v>51</v>
      </c>
      <c r="B160" s="223"/>
      <c r="C160" s="217"/>
      <c r="D160" s="217"/>
      <c r="E160" s="223"/>
      <c r="F160" s="25"/>
      <c r="G160" s="93"/>
      <c r="H160" s="49"/>
      <c r="I160" s="49"/>
      <c r="J160" s="49"/>
      <c r="K160" s="49"/>
      <c r="L160" s="49"/>
      <c r="M160" s="49"/>
      <c r="N160" s="49"/>
      <c r="O160" s="49"/>
    </row>
    <row r="161" spans="1:15" ht="12.75" thickBot="1" x14ac:dyDescent="0.25">
      <c r="A161" s="133" t="s">
        <v>1</v>
      </c>
      <c r="B161" s="215">
        <f>B162+B163</f>
        <v>6070000</v>
      </c>
      <c r="C161" s="215">
        <f t="shared" ref="C161:E161" si="26">C162+C163</f>
        <v>6070000</v>
      </c>
      <c r="D161" s="215">
        <f t="shared" si="26"/>
        <v>6070000</v>
      </c>
      <c r="E161" s="215">
        <f t="shared" si="26"/>
        <v>6070000</v>
      </c>
      <c r="F161" s="25"/>
      <c r="G161" s="93"/>
      <c r="H161" s="49"/>
      <c r="I161" s="49"/>
      <c r="J161" s="49"/>
      <c r="K161" s="49"/>
      <c r="L161" s="49"/>
      <c r="M161" s="49"/>
      <c r="N161" s="49"/>
      <c r="O161" s="49"/>
    </row>
    <row r="162" spans="1:15" ht="12.75" thickBot="1" x14ac:dyDescent="0.25">
      <c r="A162" s="134" t="s">
        <v>50</v>
      </c>
      <c r="B162" s="217">
        <v>5700000</v>
      </c>
      <c r="C162" s="217">
        <v>5700000</v>
      </c>
      <c r="D162" s="217">
        <v>5700000</v>
      </c>
      <c r="E162" s="217">
        <v>5700000</v>
      </c>
      <c r="F162" s="25"/>
      <c r="G162" s="93"/>
      <c r="H162" s="49"/>
      <c r="I162" s="49"/>
      <c r="J162" s="49"/>
      <c r="K162" s="49"/>
      <c r="L162" s="49"/>
      <c r="M162" s="49"/>
      <c r="N162" s="49"/>
      <c r="O162" s="49"/>
    </row>
    <row r="163" spans="1:15" ht="12.75" thickBot="1" x14ac:dyDescent="0.25">
      <c r="A163" s="134" t="s">
        <v>51</v>
      </c>
      <c r="B163" s="223">
        <v>370000</v>
      </c>
      <c r="C163" s="223">
        <v>370000</v>
      </c>
      <c r="D163" s="223">
        <v>370000</v>
      </c>
      <c r="E163" s="223">
        <v>370000</v>
      </c>
      <c r="F163" s="25"/>
      <c r="G163" s="93"/>
      <c r="H163" s="49"/>
      <c r="I163" s="49"/>
      <c r="J163" s="49"/>
      <c r="K163" s="49"/>
      <c r="L163" s="49"/>
      <c r="M163" s="49"/>
      <c r="N163" s="49"/>
      <c r="O163" s="49"/>
    </row>
    <row r="164" spans="1:15" ht="12.75" thickBot="1" x14ac:dyDescent="0.25">
      <c r="A164" s="133" t="s">
        <v>2</v>
      </c>
      <c r="B164" s="222"/>
      <c r="C164" s="215"/>
      <c r="D164" s="215"/>
      <c r="E164" s="222"/>
      <c r="F164" s="25"/>
      <c r="G164" s="93"/>
      <c r="H164" s="49"/>
      <c r="I164" s="49"/>
      <c r="J164" s="49"/>
      <c r="K164" s="49"/>
      <c r="L164" s="49"/>
      <c r="M164" s="49"/>
      <c r="N164" s="49"/>
      <c r="O164" s="49"/>
    </row>
    <row r="165" spans="1:15" ht="12.75" thickBot="1" x14ac:dyDescent="0.25">
      <c r="A165" s="134" t="s">
        <v>50</v>
      </c>
      <c r="B165" s="222"/>
      <c r="C165" s="215"/>
      <c r="D165" s="215"/>
      <c r="E165" s="222"/>
      <c r="F165" s="25"/>
      <c r="G165" s="93"/>
      <c r="H165" s="49"/>
      <c r="I165" s="49"/>
      <c r="J165" s="49"/>
      <c r="K165" s="49"/>
      <c r="L165" s="49"/>
      <c r="M165" s="49"/>
      <c r="N165" s="49"/>
      <c r="O165" s="49"/>
    </row>
    <row r="166" spans="1:15" ht="12.75" thickBot="1" x14ac:dyDescent="0.25">
      <c r="A166" s="134" t="s">
        <v>51</v>
      </c>
      <c r="B166" s="222"/>
      <c r="C166" s="215"/>
      <c r="D166" s="215"/>
      <c r="E166" s="222"/>
      <c r="F166" s="25"/>
      <c r="G166" s="93"/>
      <c r="H166" s="49"/>
      <c r="I166" s="49"/>
      <c r="J166" s="49"/>
      <c r="K166" s="49"/>
      <c r="L166" s="49"/>
      <c r="M166" s="49"/>
      <c r="N166" s="49"/>
      <c r="O166" s="49"/>
    </row>
    <row r="167" spans="1:15" ht="12.75" thickBot="1" x14ac:dyDescent="0.25">
      <c r="A167" s="133" t="s">
        <v>24</v>
      </c>
      <c r="B167" s="222">
        <f>B168+B169</f>
        <v>7000000</v>
      </c>
      <c r="C167" s="222">
        <f t="shared" ref="C167:E167" si="27">C168+C169</f>
        <v>7000000</v>
      </c>
      <c r="D167" s="222">
        <f t="shared" si="27"/>
        <v>7000000</v>
      </c>
      <c r="E167" s="222">
        <f t="shared" si="27"/>
        <v>7000000</v>
      </c>
      <c r="F167" s="25"/>
      <c r="G167" s="93"/>
      <c r="H167" s="49"/>
      <c r="I167" s="49"/>
      <c r="J167" s="49"/>
      <c r="K167" s="49"/>
      <c r="L167" s="49"/>
      <c r="M167" s="49"/>
      <c r="N167" s="49"/>
      <c r="O167" s="49"/>
    </row>
    <row r="168" spans="1:15" ht="12.75" thickBot="1" x14ac:dyDescent="0.25">
      <c r="A168" s="134" t="s">
        <v>50</v>
      </c>
      <c r="B168" s="223">
        <v>7000000</v>
      </c>
      <c r="C168" s="223">
        <v>7000000</v>
      </c>
      <c r="D168" s="223">
        <v>7000000</v>
      </c>
      <c r="E168" s="223">
        <v>7000000</v>
      </c>
      <c r="F168" s="25"/>
      <c r="G168" s="93"/>
      <c r="H168" s="49"/>
      <c r="I168" s="49"/>
      <c r="J168" s="49"/>
      <c r="K168" s="49"/>
      <c r="L168" s="49"/>
      <c r="M168" s="49"/>
      <c r="N168" s="49"/>
      <c r="O168" s="49"/>
    </row>
    <row r="169" spans="1:15" ht="12.75" thickBot="1" x14ac:dyDescent="0.25">
      <c r="A169" s="134" t="s">
        <v>51</v>
      </c>
      <c r="B169" s="223"/>
      <c r="C169" s="217"/>
      <c r="D169" s="217"/>
      <c r="E169" s="223"/>
      <c r="F169" s="25"/>
      <c r="G169" s="93"/>
      <c r="H169" s="49"/>
      <c r="I169" s="49"/>
      <c r="J169" s="49"/>
      <c r="K169" s="49"/>
      <c r="L169" s="49"/>
      <c r="M169" s="49"/>
      <c r="N169" s="49"/>
      <c r="O169" s="49"/>
    </row>
    <row r="170" spans="1:15" ht="12.75" thickBot="1" x14ac:dyDescent="0.25">
      <c r="A170" s="133" t="s">
        <v>25</v>
      </c>
      <c r="B170" s="222"/>
      <c r="C170" s="215"/>
      <c r="D170" s="215"/>
      <c r="E170" s="222"/>
      <c r="F170" s="25"/>
      <c r="G170" s="93"/>
      <c r="H170" s="49"/>
      <c r="I170" s="49"/>
      <c r="J170" s="49"/>
      <c r="K170" s="49"/>
      <c r="L170" s="49"/>
      <c r="M170" s="49"/>
      <c r="N170" s="49"/>
      <c r="O170" s="49"/>
    </row>
    <row r="171" spans="1:15" ht="12.75" thickBot="1" x14ac:dyDescent="0.25">
      <c r="A171" s="134" t="s">
        <v>50</v>
      </c>
      <c r="B171" s="222"/>
      <c r="C171" s="215"/>
      <c r="D171" s="215"/>
      <c r="E171" s="222"/>
      <c r="F171" s="25"/>
      <c r="G171" s="93"/>
      <c r="H171" s="49"/>
      <c r="I171" s="49"/>
      <c r="J171" s="49"/>
      <c r="K171" s="49"/>
      <c r="L171" s="49"/>
      <c r="M171" s="49"/>
      <c r="N171" s="49"/>
      <c r="O171" s="49"/>
    </row>
    <row r="172" spans="1:15" ht="12.75" thickBot="1" x14ac:dyDescent="0.25">
      <c r="A172" s="134" t="s">
        <v>51</v>
      </c>
      <c r="B172" s="222"/>
      <c r="C172" s="215"/>
      <c r="D172" s="215"/>
      <c r="E172" s="222"/>
      <c r="F172" s="25"/>
      <c r="G172" s="93"/>
      <c r="H172" s="49"/>
      <c r="I172" s="49"/>
      <c r="J172" s="49"/>
      <c r="K172" s="49"/>
      <c r="L172" s="49"/>
      <c r="M172" s="49"/>
      <c r="N172" s="49"/>
      <c r="O172" s="49"/>
    </row>
    <row r="173" spans="1:15" ht="12.75" thickBot="1" x14ac:dyDescent="0.25">
      <c r="A173" s="133" t="s">
        <v>3</v>
      </c>
      <c r="B173" s="222">
        <f>+B174+B175</f>
        <v>30000</v>
      </c>
      <c r="C173" s="222">
        <f t="shared" ref="C173:E173" si="28">+C174+C175</f>
        <v>0</v>
      </c>
      <c r="D173" s="222">
        <f t="shared" si="28"/>
        <v>0</v>
      </c>
      <c r="E173" s="222">
        <f t="shared" si="28"/>
        <v>0</v>
      </c>
      <c r="F173" s="25"/>
      <c r="G173" s="93"/>
      <c r="H173" s="49"/>
      <c r="I173" s="49"/>
      <c r="J173" s="49"/>
      <c r="K173" s="49"/>
      <c r="L173" s="49"/>
      <c r="M173" s="49"/>
      <c r="N173" s="49"/>
      <c r="O173" s="49"/>
    </row>
    <row r="174" spans="1:15" ht="12.75" thickBot="1" x14ac:dyDescent="0.25">
      <c r="A174" s="134" t="s">
        <v>50</v>
      </c>
      <c r="B174" s="222">
        <v>30000</v>
      </c>
      <c r="C174" s="215"/>
      <c r="D174" s="215"/>
      <c r="E174" s="222"/>
      <c r="F174" s="25"/>
      <c r="G174" s="93"/>
      <c r="H174" s="49"/>
      <c r="I174" s="49"/>
      <c r="J174" s="49"/>
      <c r="K174" s="49"/>
      <c r="L174" s="49"/>
      <c r="M174" s="49"/>
      <c r="N174" s="49"/>
      <c r="O174" s="49"/>
    </row>
    <row r="175" spans="1:15" ht="12.75" thickBot="1" x14ac:dyDescent="0.25">
      <c r="A175" s="134" t="s">
        <v>51</v>
      </c>
      <c r="B175" s="222"/>
      <c r="C175" s="222"/>
      <c r="D175" s="222"/>
      <c r="E175" s="222"/>
      <c r="F175" s="25"/>
      <c r="G175" s="93"/>
      <c r="H175" s="49"/>
      <c r="I175" s="49"/>
      <c r="J175" s="49"/>
      <c r="K175" s="49"/>
      <c r="L175" s="49"/>
      <c r="M175" s="49"/>
      <c r="N175" s="49"/>
      <c r="O175" s="49"/>
    </row>
    <row r="176" spans="1:15" ht="12.75" thickBot="1" x14ac:dyDescent="0.25">
      <c r="A176" s="137" t="s">
        <v>62</v>
      </c>
      <c r="B176" s="12">
        <f>B173+B170+B167+B164+B161+B158+B155</f>
        <v>39277000</v>
      </c>
      <c r="C176" s="12">
        <f t="shared" ref="C176:E176" si="29">C173+C170+C167+C164+C161+C158+C155</f>
        <v>39870000</v>
      </c>
      <c r="D176" s="12">
        <f t="shared" si="29"/>
        <v>39870000</v>
      </c>
      <c r="E176" s="12">
        <f t="shared" si="29"/>
        <v>39870000</v>
      </c>
      <c r="F176" s="25"/>
      <c r="G176" s="93"/>
      <c r="H176" s="49"/>
      <c r="I176" s="49"/>
      <c r="J176" s="49"/>
      <c r="K176" s="49"/>
      <c r="L176" s="49"/>
      <c r="M176" s="49"/>
      <c r="N176" s="49"/>
      <c r="O176" s="49"/>
    </row>
    <row r="177" spans="1:15" ht="12.75" thickBot="1" x14ac:dyDescent="0.25">
      <c r="A177" s="136" t="s">
        <v>31</v>
      </c>
      <c r="B177" s="41">
        <f>IF(B176-B147=0,0,"Error")</f>
        <v>0</v>
      </c>
      <c r="C177" s="41">
        <f>IF(C176-C147=0,0,"Error")</f>
        <v>0</v>
      </c>
      <c r="D177" s="41">
        <f>IF(D176-D147=0,0,"Error")</f>
        <v>0</v>
      </c>
      <c r="E177" s="41">
        <f>IF(E176-E147=0,0,"Error")</f>
        <v>0</v>
      </c>
      <c r="F177" s="25"/>
      <c r="G177" s="93"/>
      <c r="H177" s="49"/>
      <c r="I177" s="49"/>
      <c r="J177" s="49"/>
      <c r="K177" s="49"/>
      <c r="L177" s="49"/>
      <c r="M177" s="49"/>
      <c r="N177" s="49"/>
      <c r="O177" s="49"/>
    </row>
    <row r="178" spans="1:15" s="225" customFormat="1" ht="20.25" customHeight="1" thickBot="1" x14ac:dyDescent="0.25">
      <c r="A178" s="138" t="s">
        <v>218</v>
      </c>
      <c r="B178" s="490" t="s">
        <v>217</v>
      </c>
      <c r="C178" s="491"/>
      <c r="D178" s="491"/>
      <c r="E178" s="492"/>
      <c r="F178" s="226" t="s">
        <v>115</v>
      </c>
      <c r="G178" s="227" t="s">
        <v>170</v>
      </c>
      <c r="H178" s="228"/>
      <c r="I178" s="228"/>
      <c r="J178" s="228"/>
      <c r="K178" s="228"/>
      <c r="L178" s="228"/>
      <c r="M178" s="228"/>
      <c r="N178" s="228"/>
      <c r="O178" s="228"/>
    </row>
    <row r="179" spans="1:15" s="267" customFormat="1" ht="36" customHeight="1" thickBot="1" x14ac:dyDescent="0.3">
      <c r="A179" s="8" t="s">
        <v>9</v>
      </c>
      <c r="B179" s="493" t="s">
        <v>171</v>
      </c>
      <c r="C179" s="494"/>
      <c r="D179" s="494"/>
      <c r="E179" s="495"/>
      <c r="F179" s="268"/>
      <c r="G179" s="269"/>
      <c r="H179" s="177"/>
      <c r="I179" s="177"/>
      <c r="J179" s="177"/>
      <c r="K179" s="177"/>
      <c r="L179" s="177"/>
      <c r="M179" s="177"/>
      <c r="N179" s="177"/>
      <c r="O179" s="177"/>
    </row>
    <row r="180" spans="1:15" ht="30.75" customHeight="1" thickBot="1" x14ac:dyDescent="0.25">
      <c r="A180" s="8" t="s">
        <v>14</v>
      </c>
      <c r="B180" s="493" t="s">
        <v>172</v>
      </c>
      <c r="C180" s="494"/>
      <c r="D180" s="494"/>
      <c r="E180" s="495"/>
      <c r="F180" s="25"/>
      <c r="G180" s="93"/>
      <c r="H180" s="49"/>
      <c r="I180" s="49"/>
      <c r="J180" s="49"/>
      <c r="K180" s="49"/>
      <c r="L180" s="49"/>
      <c r="M180" s="49"/>
      <c r="N180" s="49"/>
      <c r="O180" s="49"/>
    </row>
    <row r="181" spans="1:15" x14ac:dyDescent="0.2">
      <c r="A181" s="346"/>
      <c r="B181" s="5">
        <v>2020</v>
      </c>
      <c r="C181" s="5">
        <v>2021</v>
      </c>
      <c r="D181" s="5">
        <v>2022</v>
      </c>
      <c r="E181" s="5">
        <v>2023</v>
      </c>
      <c r="F181" s="25"/>
      <c r="G181" s="93"/>
      <c r="H181" s="139"/>
      <c r="I181" s="49"/>
      <c r="J181" s="49"/>
      <c r="K181" s="49"/>
      <c r="L181" s="49"/>
      <c r="M181" s="49"/>
      <c r="N181" s="49"/>
      <c r="O181" s="49"/>
    </row>
    <row r="182" spans="1:15" ht="12.75" thickBot="1" x14ac:dyDescent="0.25">
      <c r="A182" s="347"/>
      <c r="B182" s="140" t="s">
        <v>5</v>
      </c>
      <c r="C182" s="140" t="s">
        <v>6</v>
      </c>
      <c r="D182" s="140" t="s">
        <v>6</v>
      </c>
      <c r="E182" s="140" t="s">
        <v>6</v>
      </c>
      <c r="F182" s="25"/>
      <c r="G182" s="93"/>
      <c r="H182" s="49"/>
      <c r="I182" s="49"/>
      <c r="J182" s="49"/>
      <c r="K182" s="49"/>
      <c r="L182" s="49"/>
      <c r="M182" s="49"/>
      <c r="N182" s="49"/>
      <c r="O182" s="49"/>
    </row>
    <row r="183" spans="1:15" ht="12.75" thickBot="1" x14ac:dyDescent="0.25">
      <c r="A183" s="8" t="s">
        <v>8</v>
      </c>
      <c r="B183" s="220">
        <v>20</v>
      </c>
      <c r="C183" s="220">
        <v>20</v>
      </c>
      <c r="D183" s="220">
        <v>20</v>
      </c>
      <c r="E183" s="220">
        <v>20</v>
      </c>
      <c r="F183" s="185"/>
      <c r="G183" s="93"/>
      <c r="H183" s="49"/>
      <c r="I183" s="49"/>
      <c r="J183" s="49"/>
      <c r="K183" s="49"/>
      <c r="L183" s="49"/>
      <c r="M183" s="49"/>
      <c r="N183" s="49"/>
      <c r="O183" s="49"/>
    </row>
    <row r="184" spans="1:15" ht="12.75" thickBot="1" x14ac:dyDescent="0.25">
      <c r="A184" s="8" t="s">
        <v>320</v>
      </c>
      <c r="B184" s="287">
        <v>20050000</v>
      </c>
      <c r="C184" s="287">
        <v>20700000</v>
      </c>
      <c r="D184" s="287">
        <v>20700000</v>
      </c>
      <c r="E184" s="287">
        <v>20700000</v>
      </c>
      <c r="F184" s="92"/>
      <c r="G184" s="221"/>
      <c r="H184" s="221"/>
      <c r="I184" s="221"/>
      <c r="J184" s="49"/>
      <c r="K184" s="49"/>
      <c r="L184" s="49"/>
      <c r="M184" s="49"/>
      <c r="N184" s="49"/>
      <c r="O184" s="49"/>
    </row>
    <row r="185" spans="1:15" ht="12.75" thickBot="1" x14ac:dyDescent="0.25">
      <c r="A185" s="8" t="s">
        <v>318</v>
      </c>
      <c r="B185" s="288">
        <f>B184/B183</f>
        <v>1002500</v>
      </c>
      <c r="C185" s="288">
        <f>C184/C183</f>
        <v>1035000</v>
      </c>
      <c r="D185" s="288">
        <f>D184/D183</f>
        <v>1035000</v>
      </c>
      <c r="E185" s="288">
        <f>E184/E183</f>
        <v>1035000</v>
      </c>
      <c r="F185" s="25"/>
      <c r="G185" s="93"/>
      <c r="H185" s="49"/>
      <c r="I185" s="49"/>
      <c r="J185" s="49"/>
      <c r="K185" s="49"/>
      <c r="L185" s="49"/>
      <c r="M185" s="49"/>
      <c r="N185" s="49"/>
      <c r="O185" s="49"/>
    </row>
    <row r="186" spans="1:15" ht="12.75" thickBot="1" x14ac:dyDescent="0.25">
      <c r="A186" s="8" t="s">
        <v>16</v>
      </c>
      <c r="B186" s="141"/>
      <c r="C186" s="142">
        <f>C183/B183-1</f>
        <v>0</v>
      </c>
      <c r="D186" s="142">
        <f>D183/C183-1</f>
        <v>0</v>
      </c>
      <c r="E186" s="142">
        <f>E183/D183-1</f>
        <v>0</v>
      </c>
      <c r="F186" s="25"/>
      <c r="G186" s="93"/>
      <c r="H186" s="49"/>
      <c r="I186" s="49"/>
      <c r="J186" s="49"/>
      <c r="K186" s="49"/>
      <c r="L186" s="49"/>
      <c r="M186" s="49"/>
      <c r="N186" s="49"/>
      <c r="O186" s="49"/>
    </row>
    <row r="187" spans="1:15" ht="12.75" thickBot="1" x14ac:dyDescent="0.25">
      <c r="A187" s="8" t="s">
        <v>17</v>
      </c>
      <c r="B187" s="141"/>
      <c r="C187" s="142">
        <f>C184/B184-1</f>
        <v>3.2418952618453956E-2</v>
      </c>
      <c r="D187" s="142">
        <f t="shared" ref="D187:E188" si="30">D184/C184-1</f>
        <v>0</v>
      </c>
      <c r="E187" s="142">
        <f t="shared" si="30"/>
        <v>0</v>
      </c>
      <c r="F187" s="25"/>
      <c r="G187" s="93"/>
      <c r="H187" s="49"/>
      <c r="I187" s="49"/>
      <c r="J187" s="49"/>
      <c r="K187" s="49"/>
      <c r="L187" s="49"/>
      <c r="M187" s="49"/>
      <c r="N187" s="49"/>
      <c r="O187" s="49"/>
    </row>
    <row r="188" spans="1:15" ht="12.75" thickBot="1" x14ac:dyDescent="0.25">
      <c r="A188" s="8" t="s">
        <v>18</v>
      </c>
      <c r="B188" s="141"/>
      <c r="C188" s="142">
        <f>C185/B185-1</f>
        <v>3.2418952618453956E-2</v>
      </c>
      <c r="D188" s="142">
        <f t="shared" si="30"/>
        <v>0</v>
      </c>
      <c r="E188" s="142">
        <f t="shared" si="30"/>
        <v>0</v>
      </c>
      <c r="F188" s="25"/>
      <c r="G188" s="93"/>
      <c r="H188" s="49"/>
      <c r="I188" s="49"/>
      <c r="J188" s="49"/>
      <c r="K188" s="49"/>
      <c r="L188" s="49"/>
      <c r="M188" s="49"/>
      <c r="N188" s="49"/>
      <c r="O188" s="49"/>
    </row>
    <row r="189" spans="1:15" ht="12.75" thickBot="1" x14ac:dyDescent="0.25">
      <c r="A189" s="348" t="s">
        <v>325</v>
      </c>
      <c r="B189" s="349"/>
      <c r="C189" s="349"/>
      <c r="D189" s="349"/>
      <c r="E189" s="350"/>
      <c r="F189" s="25"/>
      <c r="G189" s="93"/>
      <c r="H189" s="49"/>
      <c r="I189" s="49"/>
      <c r="J189" s="49"/>
      <c r="K189" s="49"/>
      <c r="L189" s="49"/>
      <c r="M189" s="49"/>
      <c r="N189" s="49"/>
      <c r="O189" s="49"/>
    </row>
    <row r="190" spans="1:15" x14ac:dyDescent="0.2">
      <c r="A190" s="346"/>
      <c r="B190" s="5">
        <v>2020</v>
      </c>
      <c r="C190" s="5">
        <v>2021</v>
      </c>
      <c r="D190" s="5">
        <v>2022</v>
      </c>
      <c r="E190" s="5">
        <v>2023</v>
      </c>
      <c r="F190" s="25"/>
      <c r="G190" s="93"/>
      <c r="H190" s="49"/>
      <c r="I190" s="49"/>
      <c r="J190" s="49"/>
      <c r="K190" s="49"/>
      <c r="L190" s="49"/>
      <c r="M190" s="49"/>
      <c r="N190" s="49"/>
      <c r="O190" s="49"/>
    </row>
    <row r="191" spans="1:15" ht="12.75" thickBot="1" x14ac:dyDescent="0.25">
      <c r="A191" s="347"/>
      <c r="B191" s="9" t="s">
        <v>5</v>
      </c>
      <c r="C191" s="9" t="s">
        <v>6</v>
      </c>
      <c r="D191" s="9" t="s">
        <v>6</v>
      </c>
      <c r="E191" s="9" t="s">
        <v>6</v>
      </c>
      <c r="F191" s="25"/>
      <c r="G191" s="93"/>
      <c r="H191" s="49"/>
      <c r="I191" s="49"/>
      <c r="J191" s="49"/>
      <c r="K191" s="49"/>
      <c r="L191" s="49"/>
      <c r="M191" s="49"/>
      <c r="N191" s="49"/>
      <c r="O191" s="49"/>
    </row>
    <row r="192" spans="1:15" ht="12.75" thickBot="1" x14ac:dyDescent="0.25">
      <c r="A192" s="133" t="s">
        <v>0</v>
      </c>
      <c r="B192" s="222">
        <f>+B193+B194</f>
        <v>7690000</v>
      </c>
      <c r="C192" s="222">
        <f t="shared" ref="C192:E192" si="31">+C193+C194</f>
        <v>8300000</v>
      </c>
      <c r="D192" s="222">
        <f t="shared" si="31"/>
        <v>8300000</v>
      </c>
      <c r="E192" s="222">
        <f t="shared" si="31"/>
        <v>8300000</v>
      </c>
      <c r="F192" s="25"/>
      <c r="G192" s="93"/>
      <c r="H192" s="49"/>
      <c r="I192" s="49"/>
      <c r="J192" s="49"/>
      <c r="K192" s="49"/>
      <c r="L192" s="49"/>
      <c r="M192" s="49"/>
      <c r="N192" s="49"/>
      <c r="O192" s="49"/>
    </row>
    <row r="193" spans="1:15" ht="12.75" thickBot="1" x14ac:dyDescent="0.25">
      <c r="A193" s="134" t="s">
        <v>50</v>
      </c>
      <c r="B193" s="223">
        <v>7690000</v>
      </c>
      <c r="C193" s="223">
        <v>8300000</v>
      </c>
      <c r="D193" s="223">
        <v>8300000</v>
      </c>
      <c r="E193" s="223">
        <v>8300000</v>
      </c>
      <c r="F193" s="25"/>
      <c r="G193" s="93"/>
      <c r="H193" s="49"/>
      <c r="I193" s="49"/>
      <c r="J193" s="49"/>
      <c r="K193" s="49"/>
      <c r="L193" s="49"/>
      <c r="M193" s="49"/>
      <c r="N193" s="49"/>
      <c r="O193" s="49"/>
    </row>
    <row r="194" spans="1:15" ht="12.75" thickBot="1" x14ac:dyDescent="0.25">
      <c r="A194" s="134" t="s">
        <v>51</v>
      </c>
      <c r="F194" s="25"/>
      <c r="G194" s="93"/>
      <c r="H194" s="49"/>
      <c r="I194" s="49"/>
      <c r="J194" s="49"/>
      <c r="K194" s="49"/>
      <c r="L194" s="49"/>
      <c r="M194" s="49"/>
      <c r="N194" s="49"/>
      <c r="O194" s="49"/>
    </row>
    <row r="195" spans="1:15" ht="24.75" thickBot="1" x14ac:dyDescent="0.25">
      <c r="A195" s="133" t="s">
        <v>28</v>
      </c>
      <c r="B195" s="222">
        <f>+B196+B197</f>
        <v>1360000</v>
      </c>
      <c r="C195" s="222">
        <f t="shared" ref="C195:E195" si="32">+C196+C197</f>
        <v>1400000</v>
      </c>
      <c r="D195" s="222">
        <f t="shared" si="32"/>
        <v>1400000</v>
      </c>
      <c r="E195" s="222">
        <f t="shared" si="32"/>
        <v>1400000</v>
      </c>
      <c r="F195" s="25"/>
      <c r="G195" s="93"/>
      <c r="H195" s="49"/>
      <c r="I195" s="49"/>
      <c r="J195" s="49"/>
      <c r="K195" s="49"/>
      <c r="L195" s="49"/>
      <c r="M195" s="49"/>
      <c r="N195" s="49"/>
      <c r="O195" s="49"/>
    </row>
    <row r="196" spans="1:15" ht="12.75" thickBot="1" x14ac:dyDescent="0.25">
      <c r="A196" s="134" t="s">
        <v>50</v>
      </c>
      <c r="B196" s="223">
        <v>1360000</v>
      </c>
      <c r="C196" s="223">
        <v>1400000</v>
      </c>
      <c r="D196" s="223">
        <v>1400000</v>
      </c>
      <c r="E196" s="223">
        <v>1400000</v>
      </c>
      <c r="F196" s="25"/>
      <c r="G196" s="93"/>
      <c r="H196" s="49"/>
      <c r="I196" s="49"/>
      <c r="J196" s="49"/>
      <c r="K196" s="49"/>
      <c r="L196" s="49"/>
      <c r="M196" s="49"/>
      <c r="N196" s="49"/>
      <c r="O196" s="49"/>
    </row>
    <row r="197" spans="1:15" ht="12.75" thickBot="1" x14ac:dyDescent="0.25">
      <c r="A197" s="134" t="s">
        <v>51</v>
      </c>
      <c r="B197" s="223"/>
      <c r="C197" s="223"/>
      <c r="D197" s="223"/>
      <c r="E197" s="223"/>
      <c r="F197" s="25"/>
      <c r="G197" s="93"/>
      <c r="H197" s="49"/>
      <c r="I197" s="49"/>
      <c r="J197" s="49"/>
      <c r="K197" s="49"/>
      <c r="L197" s="49"/>
      <c r="M197" s="49"/>
      <c r="N197" s="49"/>
      <c r="O197" s="49"/>
    </row>
    <row r="198" spans="1:15" ht="12.75" thickBot="1" x14ac:dyDescent="0.25">
      <c r="A198" s="133" t="s">
        <v>1</v>
      </c>
      <c r="B198" s="215">
        <f>B199+B200</f>
        <v>1000000</v>
      </c>
      <c r="C198" s="215">
        <f t="shared" ref="C198:E198" si="33">C199+C200</f>
        <v>1000000</v>
      </c>
      <c r="D198" s="215">
        <f t="shared" si="33"/>
        <v>1000000</v>
      </c>
      <c r="E198" s="215">
        <f t="shared" si="33"/>
        <v>1000000</v>
      </c>
      <c r="F198" s="25"/>
      <c r="G198" s="93"/>
      <c r="H198" s="49"/>
      <c r="I198" s="49"/>
      <c r="J198" s="49"/>
      <c r="K198" s="49"/>
      <c r="L198" s="49"/>
      <c r="M198" s="49"/>
      <c r="N198" s="49"/>
      <c r="O198" s="49"/>
    </row>
    <row r="199" spans="1:15" ht="12.75" thickBot="1" x14ac:dyDescent="0.25">
      <c r="A199" s="134" t="s">
        <v>50</v>
      </c>
      <c r="B199" s="217">
        <v>1000000</v>
      </c>
      <c r="C199" s="217">
        <v>1000000</v>
      </c>
      <c r="D199" s="217">
        <v>1000000</v>
      </c>
      <c r="E199" s="217">
        <v>1000000</v>
      </c>
      <c r="F199" s="25"/>
      <c r="G199" s="93"/>
      <c r="H199" s="49"/>
      <c r="I199" s="49"/>
      <c r="J199" s="49"/>
      <c r="K199" s="49"/>
      <c r="L199" s="49"/>
      <c r="M199" s="49"/>
      <c r="N199" s="49"/>
      <c r="O199" s="49"/>
    </row>
    <row r="200" spans="1:15" ht="12.75" thickBot="1" x14ac:dyDescent="0.25">
      <c r="A200" s="134" t="s">
        <v>51</v>
      </c>
      <c r="B200" s="223"/>
      <c r="C200" s="223"/>
      <c r="D200" s="223"/>
      <c r="E200" s="223"/>
      <c r="F200" s="25"/>
      <c r="G200" s="93"/>
      <c r="H200" s="49"/>
      <c r="I200" s="49"/>
      <c r="J200" s="49"/>
      <c r="K200" s="49"/>
      <c r="L200" s="49"/>
      <c r="M200" s="49"/>
      <c r="N200" s="49"/>
      <c r="O200" s="49"/>
    </row>
    <row r="201" spans="1:15" ht="12.75" thickBot="1" x14ac:dyDescent="0.25">
      <c r="A201" s="133" t="s">
        <v>2</v>
      </c>
      <c r="B201" s="222"/>
      <c r="C201" s="222"/>
      <c r="D201" s="222"/>
      <c r="E201" s="222"/>
      <c r="F201" s="25"/>
      <c r="G201" s="93"/>
      <c r="H201" s="49"/>
      <c r="I201" s="49"/>
      <c r="J201" s="49"/>
      <c r="K201" s="49"/>
      <c r="L201" s="49"/>
      <c r="M201" s="49"/>
      <c r="N201" s="49"/>
      <c r="O201" s="49"/>
    </row>
    <row r="202" spans="1:15" ht="12.75" thickBot="1" x14ac:dyDescent="0.25">
      <c r="A202" s="134" t="s">
        <v>50</v>
      </c>
      <c r="B202" s="222"/>
      <c r="C202" s="222"/>
      <c r="D202" s="222"/>
      <c r="E202" s="222"/>
      <c r="F202" s="25"/>
      <c r="G202" s="93"/>
      <c r="H202" s="49"/>
      <c r="I202" s="49"/>
      <c r="J202" s="49"/>
      <c r="K202" s="49"/>
      <c r="L202" s="49"/>
      <c r="M202" s="49"/>
      <c r="N202" s="49"/>
      <c r="O202" s="49"/>
    </row>
    <row r="203" spans="1:15" ht="12.75" thickBot="1" x14ac:dyDescent="0.25">
      <c r="A203" s="134" t="s">
        <v>51</v>
      </c>
      <c r="B203" s="222"/>
      <c r="C203" s="222"/>
      <c r="D203" s="222"/>
      <c r="E203" s="222"/>
      <c r="F203" s="25"/>
      <c r="G203" s="93"/>
      <c r="H203" s="49"/>
      <c r="I203" s="49"/>
      <c r="J203" s="49"/>
      <c r="K203" s="49"/>
      <c r="L203" s="49"/>
      <c r="M203" s="49"/>
      <c r="N203" s="49"/>
      <c r="O203" s="49"/>
    </row>
    <row r="204" spans="1:15" ht="12.75" thickBot="1" x14ac:dyDescent="0.25">
      <c r="A204" s="133" t="s">
        <v>24</v>
      </c>
      <c r="B204" s="229">
        <f>B205+B206</f>
        <v>10000000</v>
      </c>
      <c r="C204" s="222">
        <f t="shared" ref="C204:E204" si="34">C205+C206</f>
        <v>10000000</v>
      </c>
      <c r="D204" s="222">
        <f t="shared" si="34"/>
        <v>10000000</v>
      </c>
      <c r="E204" s="222">
        <f t="shared" si="34"/>
        <v>10000000</v>
      </c>
      <c r="F204" s="25"/>
      <c r="G204" s="93"/>
      <c r="H204" s="49"/>
      <c r="I204" s="49"/>
      <c r="J204" s="49"/>
      <c r="K204" s="49"/>
      <c r="L204" s="49"/>
      <c r="M204" s="49"/>
      <c r="N204" s="49"/>
      <c r="O204" s="49"/>
    </row>
    <row r="205" spans="1:15" ht="12.75" thickBot="1" x14ac:dyDescent="0.25">
      <c r="A205" s="134" t="s">
        <v>50</v>
      </c>
      <c r="B205" s="230">
        <v>10000000</v>
      </c>
      <c r="C205" s="230">
        <v>10000000</v>
      </c>
      <c r="D205" s="230">
        <v>10000000</v>
      </c>
      <c r="E205" s="230">
        <v>10000000</v>
      </c>
      <c r="F205" s="25"/>
      <c r="G205" s="93"/>
      <c r="H205" s="49"/>
      <c r="I205" s="49"/>
      <c r="J205" s="49"/>
      <c r="K205" s="49"/>
      <c r="L205" s="49"/>
      <c r="M205" s="49"/>
      <c r="N205" s="49"/>
      <c r="O205" s="49"/>
    </row>
    <row r="206" spans="1:15" ht="12.75" thickBot="1" x14ac:dyDescent="0.25">
      <c r="A206" s="134" t="s">
        <v>51</v>
      </c>
      <c r="B206" s="222"/>
      <c r="C206" s="222"/>
      <c r="D206" s="222"/>
      <c r="E206" s="222"/>
      <c r="F206" s="25"/>
      <c r="G206" s="93"/>
      <c r="H206" s="49"/>
      <c r="I206" s="49"/>
      <c r="J206" s="49"/>
      <c r="K206" s="49"/>
      <c r="L206" s="49"/>
      <c r="M206" s="49"/>
      <c r="N206" s="49"/>
      <c r="O206" s="49"/>
    </row>
    <row r="207" spans="1:15" ht="12.75" thickBot="1" x14ac:dyDescent="0.25">
      <c r="A207" s="133" t="s">
        <v>25</v>
      </c>
      <c r="B207" s="222"/>
      <c r="C207" s="222"/>
      <c r="D207" s="222"/>
      <c r="E207" s="222"/>
      <c r="F207" s="25"/>
      <c r="G207" s="93"/>
      <c r="H207" s="49"/>
      <c r="I207" s="49"/>
      <c r="J207" s="49"/>
      <c r="K207" s="49"/>
      <c r="L207" s="49"/>
      <c r="M207" s="49"/>
      <c r="N207" s="49"/>
      <c r="O207" s="49"/>
    </row>
    <row r="208" spans="1:15" ht="12.75" thickBot="1" x14ac:dyDescent="0.25">
      <c r="A208" s="134" t="s">
        <v>50</v>
      </c>
      <c r="B208" s="222"/>
      <c r="C208" s="222"/>
      <c r="D208" s="222"/>
      <c r="E208" s="222"/>
      <c r="F208" s="25"/>
      <c r="G208" s="93"/>
      <c r="H208" s="49"/>
      <c r="I208" s="49"/>
      <c r="J208" s="49"/>
      <c r="K208" s="49"/>
      <c r="L208" s="49"/>
      <c r="M208" s="49"/>
      <c r="N208" s="49"/>
      <c r="O208" s="49"/>
    </row>
    <row r="209" spans="1:15" ht="12.75" thickBot="1" x14ac:dyDescent="0.25">
      <c r="A209" s="134" t="s">
        <v>51</v>
      </c>
      <c r="B209" s="222"/>
      <c r="C209" s="222"/>
      <c r="D209" s="222"/>
      <c r="E209" s="222"/>
      <c r="F209" s="25"/>
      <c r="G209" s="93"/>
      <c r="H209" s="49"/>
      <c r="I209" s="49"/>
      <c r="J209" s="49"/>
      <c r="K209" s="49"/>
      <c r="L209" s="49"/>
      <c r="M209" s="49"/>
      <c r="N209" s="49"/>
      <c r="O209" s="49"/>
    </row>
    <row r="210" spans="1:15" ht="12.75" thickBot="1" x14ac:dyDescent="0.25">
      <c r="A210" s="133" t="s">
        <v>3</v>
      </c>
      <c r="B210" s="222"/>
      <c r="C210" s="222"/>
      <c r="D210" s="222"/>
      <c r="E210" s="222"/>
      <c r="F210" s="25"/>
      <c r="G210" s="93"/>
      <c r="H210" s="49"/>
      <c r="I210" s="49"/>
      <c r="J210" s="49"/>
      <c r="K210" s="49"/>
      <c r="L210" s="49"/>
      <c r="M210" s="49"/>
      <c r="N210" s="49"/>
      <c r="O210" s="49"/>
    </row>
    <row r="211" spans="1:15" ht="12.75" thickBot="1" x14ac:dyDescent="0.25">
      <c r="A211" s="134" t="s">
        <v>50</v>
      </c>
      <c r="B211" s="222"/>
      <c r="C211" s="222"/>
      <c r="D211" s="222"/>
      <c r="E211" s="222"/>
      <c r="F211" s="25"/>
      <c r="G211" s="93"/>
      <c r="H211" s="49"/>
      <c r="I211" s="49"/>
      <c r="J211" s="49"/>
      <c r="K211" s="49"/>
      <c r="L211" s="49"/>
      <c r="M211" s="49"/>
      <c r="N211" s="49"/>
      <c r="O211" s="49"/>
    </row>
    <row r="212" spans="1:15" ht="12.75" thickBot="1" x14ac:dyDescent="0.25">
      <c r="A212" s="134" t="s">
        <v>51</v>
      </c>
      <c r="B212" s="222"/>
      <c r="C212" s="222"/>
      <c r="D212" s="222"/>
      <c r="E212" s="222"/>
      <c r="F212" s="25"/>
      <c r="G212" s="93"/>
      <c r="H212" s="49"/>
      <c r="I212" s="49"/>
      <c r="J212" s="49"/>
      <c r="K212" s="49"/>
      <c r="L212" s="49"/>
      <c r="M212" s="49"/>
      <c r="N212" s="49"/>
      <c r="O212" s="49"/>
    </row>
    <row r="213" spans="1:15" ht="12.75" thickBot="1" x14ac:dyDescent="0.25">
      <c r="A213" s="137" t="s">
        <v>63</v>
      </c>
      <c r="B213" s="12">
        <f>B210+B207+B204+B201+B198+B195+B192</f>
        <v>20050000</v>
      </c>
      <c r="C213" s="12">
        <f>C210+C207+C204+C201+C198+C195+C192</f>
        <v>20700000</v>
      </c>
      <c r="D213" s="12">
        <f t="shared" ref="D213:E213" si="35">D210+D207+D204+D201+D198+D195+D192</f>
        <v>20700000</v>
      </c>
      <c r="E213" s="12">
        <f t="shared" si="35"/>
        <v>20700000</v>
      </c>
      <c r="F213" s="25"/>
      <c r="G213" s="93"/>
      <c r="H213" s="49"/>
      <c r="I213" s="49"/>
      <c r="J213" s="49"/>
      <c r="K213" s="49"/>
      <c r="L213" s="49"/>
      <c r="M213" s="49"/>
      <c r="N213" s="49"/>
      <c r="O213" s="49"/>
    </row>
    <row r="214" spans="1:15" ht="12.75" thickBot="1" x14ac:dyDescent="0.25">
      <c r="A214" s="136" t="s">
        <v>31</v>
      </c>
      <c r="B214" s="41">
        <f>IF(B213-B184=0,0,"Error")</f>
        <v>0</v>
      </c>
      <c r="C214" s="41">
        <f>IF(C213-C184=0,0,"Error")</f>
        <v>0</v>
      </c>
      <c r="D214" s="41">
        <f>IF(D213-D184=0,0,"Error")</f>
        <v>0</v>
      </c>
      <c r="E214" s="41">
        <f>IF(E213-E184=0,0,"Error")</f>
        <v>0</v>
      </c>
      <c r="F214" s="25"/>
      <c r="G214" s="93"/>
      <c r="H214" s="49"/>
      <c r="I214" s="49"/>
      <c r="J214" s="49"/>
      <c r="K214" s="49"/>
      <c r="L214" s="49"/>
      <c r="M214" s="49"/>
      <c r="N214" s="49"/>
      <c r="O214" s="49"/>
    </row>
    <row r="215" spans="1:15" ht="24.75" customHeight="1" thickBot="1" x14ac:dyDescent="0.25">
      <c r="A215" s="42" t="s">
        <v>116</v>
      </c>
      <c r="B215" s="489" t="s">
        <v>64</v>
      </c>
      <c r="C215" s="489"/>
      <c r="D215" s="489"/>
      <c r="E215" s="489"/>
      <c r="F215" s="25" t="s">
        <v>65</v>
      </c>
      <c r="G215" s="93"/>
      <c r="H215" s="49"/>
      <c r="I215" s="49"/>
      <c r="J215" s="49"/>
      <c r="K215" s="49"/>
      <c r="L215" s="49"/>
      <c r="M215" s="49"/>
      <c r="N215" s="49"/>
      <c r="O215" s="49"/>
    </row>
    <row r="216" spans="1:15" ht="54" customHeight="1" thickBot="1" x14ac:dyDescent="0.25">
      <c r="A216" s="8" t="s">
        <v>9</v>
      </c>
      <c r="B216" s="434" t="s">
        <v>66</v>
      </c>
      <c r="C216" s="435"/>
      <c r="D216" s="435"/>
      <c r="E216" s="436"/>
      <c r="F216" s="25"/>
      <c r="G216" s="93"/>
      <c r="H216" s="49"/>
      <c r="I216" s="49"/>
      <c r="J216" s="49"/>
      <c r="K216" s="49"/>
      <c r="L216" s="49"/>
      <c r="M216" s="49"/>
      <c r="N216" s="49"/>
      <c r="O216" s="49"/>
    </row>
    <row r="217" spans="1:15" ht="12.75" thickBot="1" x14ac:dyDescent="0.25">
      <c r="A217" s="8" t="s">
        <v>14</v>
      </c>
      <c r="B217" s="365" t="s">
        <v>49</v>
      </c>
      <c r="C217" s="365"/>
      <c r="D217" s="365"/>
      <c r="E217" s="365"/>
      <c r="F217" s="25"/>
      <c r="G217" s="93"/>
      <c r="H217" s="49"/>
      <c r="I217" s="49"/>
      <c r="J217" s="49"/>
      <c r="K217" s="49"/>
      <c r="L217" s="49"/>
      <c r="M217" s="49"/>
      <c r="N217" s="49"/>
      <c r="O217" s="49"/>
    </row>
    <row r="218" spans="1:15" x14ac:dyDescent="0.2">
      <c r="A218" s="346"/>
      <c r="B218" s="5">
        <v>2020</v>
      </c>
      <c r="C218" s="5">
        <v>2021</v>
      </c>
      <c r="D218" s="5">
        <v>2022</v>
      </c>
      <c r="E218" s="5">
        <v>2023</v>
      </c>
      <c r="F218" s="25"/>
      <c r="G218" s="93"/>
      <c r="H218" s="49"/>
      <c r="I218" s="49"/>
      <c r="J218" s="49"/>
      <c r="K218" s="49"/>
      <c r="L218" s="49"/>
      <c r="M218" s="49"/>
      <c r="N218" s="49"/>
      <c r="O218" s="49"/>
    </row>
    <row r="219" spans="1:15" ht="12.75" thickBot="1" x14ac:dyDescent="0.25">
      <c r="A219" s="347"/>
      <c r="B219" s="9" t="s">
        <v>5</v>
      </c>
      <c r="C219" s="9" t="s">
        <v>6</v>
      </c>
      <c r="D219" s="9" t="s">
        <v>6</v>
      </c>
      <c r="E219" s="9" t="s">
        <v>6</v>
      </c>
      <c r="F219" s="25"/>
      <c r="G219" s="93"/>
      <c r="H219" s="49"/>
      <c r="I219" s="49"/>
      <c r="J219" s="49"/>
      <c r="K219" s="49"/>
      <c r="L219" s="49"/>
      <c r="M219" s="49"/>
      <c r="N219" s="49"/>
      <c r="O219" s="49"/>
    </row>
    <row r="220" spans="1:15" ht="12.75" thickBot="1" x14ac:dyDescent="0.25">
      <c r="A220" s="8" t="s">
        <v>8</v>
      </c>
      <c r="B220" s="110">
        <v>42</v>
      </c>
      <c r="C220" s="110">
        <v>42</v>
      </c>
      <c r="D220" s="110">
        <v>42</v>
      </c>
      <c r="E220" s="110">
        <v>42</v>
      </c>
      <c r="F220" s="216"/>
      <c r="G220" s="93"/>
      <c r="H220" s="49"/>
      <c r="I220" s="49"/>
      <c r="J220" s="49"/>
      <c r="K220" s="49"/>
      <c r="L220" s="49"/>
      <c r="M220" s="49"/>
      <c r="N220" s="49"/>
      <c r="O220" s="49"/>
    </row>
    <row r="221" spans="1:15" ht="12.75" thickBot="1" x14ac:dyDescent="0.25">
      <c r="A221" s="8" t="s">
        <v>320</v>
      </c>
      <c r="B221" s="110">
        <v>40004700</v>
      </c>
      <c r="C221" s="110">
        <v>41450000</v>
      </c>
      <c r="D221" s="110">
        <v>41450000</v>
      </c>
      <c r="E221" s="110">
        <v>41450000</v>
      </c>
      <c r="F221" s="231"/>
      <c r="G221" s="221"/>
      <c r="H221" s="221"/>
      <c r="I221" s="221"/>
      <c r="J221" s="49"/>
      <c r="K221" s="49"/>
      <c r="L221" s="49"/>
      <c r="M221" s="49"/>
      <c r="N221" s="49"/>
      <c r="O221" s="49"/>
    </row>
    <row r="222" spans="1:15" ht="12.75" thickBot="1" x14ac:dyDescent="0.25">
      <c r="A222" s="8" t="s">
        <v>319</v>
      </c>
      <c r="B222" s="10">
        <f>B221/B220</f>
        <v>952492.85714285716</v>
      </c>
      <c r="C222" s="10">
        <f>C221/C220</f>
        <v>986904.76190476189</v>
      </c>
      <c r="D222" s="10">
        <f>D221/D220</f>
        <v>986904.76190476189</v>
      </c>
      <c r="E222" s="10">
        <f>E221/E220</f>
        <v>986904.76190476189</v>
      </c>
      <c r="F222" s="25"/>
      <c r="G222" s="93"/>
      <c r="H222" s="49"/>
      <c r="I222" s="49"/>
      <c r="J222" s="49"/>
      <c r="K222" s="49"/>
      <c r="L222" s="49"/>
      <c r="M222" s="49"/>
      <c r="N222" s="49"/>
      <c r="O222" s="49"/>
    </row>
    <row r="223" spans="1:15" ht="12.75" thickBot="1" x14ac:dyDescent="0.25">
      <c r="A223" s="8" t="s">
        <v>16</v>
      </c>
      <c r="B223" s="274"/>
      <c r="C223" s="11">
        <f>C220/B220-1</f>
        <v>0</v>
      </c>
      <c r="D223" s="11">
        <f>D220/C220-1</f>
        <v>0</v>
      </c>
      <c r="E223" s="11">
        <f>E220/D220-1</f>
        <v>0</v>
      </c>
      <c r="F223" s="25"/>
      <c r="G223" s="93"/>
      <c r="H223" s="49"/>
      <c r="I223" s="49"/>
      <c r="J223" s="49"/>
      <c r="K223" s="49"/>
      <c r="L223" s="49"/>
      <c r="M223" s="49"/>
      <c r="N223" s="49"/>
      <c r="O223" s="49"/>
    </row>
    <row r="224" spans="1:15" ht="12.75" thickBot="1" x14ac:dyDescent="0.25">
      <c r="A224" s="8" t="s">
        <v>17</v>
      </c>
      <c r="B224" s="274"/>
      <c r="C224" s="11">
        <f>C221/B221-1</f>
        <v>3.6128254930045678E-2</v>
      </c>
      <c r="D224" s="11">
        <f t="shared" ref="D224:E225" si="36">D221/C221-1</f>
        <v>0</v>
      </c>
      <c r="E224" s="11">
        <f t="shared" si="36"/>
        <v>0</v>
      </c>
      <c r="F224" s="25"/>
      <c r="G224" s="93"/>
      <c r="H224" s="49"/>
      <c r="I224" s="49"/>
      <c r="J224" s="49"/>
      <c r="K224" s="49"/>
      <c r="L224" s="49"/>
      <c r="M224" s="49"/>
      <c r="N224" s="49"/>
      <c r="O224" s="49"/>
    </row>
    <row r="225" spans="1:15" ht="12.75" thickBot="1" x14ac:dyDescent="0.25">
      <c r="A225" s="8" t="s">
        <v>18</v>
      </c>
      <c r="B225" s="274"/>
      <c r="C225" s="11">
        <f>C222/B222-1</f>
        <v>3.6128254930045678E-2</v>
      </c>
      <c r="D225" s="11">
        <f t="shared" si="36"/>
        <v>0</v>
      </c>
      <c r="E225" s="11">
        <f t="shared" si="36"/>
        <v>0</v>
      </c>
      <c r="F225" s="25"/>
      <c r="G225" s="93"/>
      <c r="H225" s="49"/>
      <c r="I225" s="49"/>
      <c r="J225" s="49"/>
      <c r="K225" s="49"/>
      <c r="L225" s="49"/>
      <c r="M225" s="49"/>
      <c r="N225" s="49"/>
      <c r="O225" s="49"/>
    </row>
    <row r="226" spans="1:15" ht="12.75" thickBot="1" x14ac:dyDescent="0.25">
      <c r="A226" s="348" t="s">
        <v>326</v>
      </c>
      <c r="B226" s="349"/>
      <c r="C226" s="349"/>
      <c r="D226" s="349"/>
      <c r="E226" s="350"/>
      <c r="F226" s="25"/>
      <c r="G226" s="93"/>
      <c r="H226" s="49"/>
      <c r="I226" s="49"/>
      <c r="J226" s="49"/>
      <c r="K226" s="49"/>
      <c r="L226" s="49"/>
      <c r="M226" s="49"/>
      <c r="N226" s="49"/>
      <c r="O226" s="49"/>
    </row>
    <row r="227" spans="1:15" x14ac:dyDescent="0.2">
      <c r="A227" s="346"/>
      <c r="B227" s="5">
        <v>2020</v>
      </c>
      <c r="C227" s="5">
        <v>2021</v>
      </c>
      <c r="D227" s="5">
        <v>2022</v>
      </c>
      <c r="E227" s="5">
        <v>2023</v>
      </c>
      <c r="F227" s="25"/>
      <c r="G227" s="93"/>
      <c r="H227" s="49"/>
      <c r="I227" s="49"/>
      <c r="J227" s="49"/>
      <c r="K227" s="49"/>
      <c r="L227" s="49"/>
      <c r="M227" s="49"/>
      <c r="N227" s="49"/>
      <c r="O227" s="49"/>
    </row>
    <row r="228" spans="1:15" ht="12.75" thickBot="1" x14ac:dyDescent="0.25">
      <c r="A228" s="347"/>
      <c r="B228" s="9" t="s">
        <v>5</v>
      </c>
      <c r="C228" s="9" t="s">
        <v>6</v>
      </c>
      <c r="D228" s="9" t="s">
        <v>6</v>
      </c>
      <c r="E228" s="9" t="s">
        <v>6</v>
      </c>
      <c r="F228" s="25"/>
      <c r="G228" s="93"/>
      <c r="H228" s="49"/>
      <c r="I228" s="49"/>
      <c r="J228" s="49"/>
      <c r="K228" s="49"/>
      <c r="L228" s="49"/>
      <c r="M228" s="49"/>
      <c r="N228" s="49"/>
      <c r="O228" s="49"/>
    </row>
    <row r="229" spans="1:15" ht="12.75" thickBot="1" x14ac:dyDescent="0.25">
      <c r="A229" s="133" t="s">
        <v>0</v>
      </c>
      <c r="B229" s="215">
        <f>B230+B231</f>
        <v>23500000</v>
      </c>
      <c r="C229" s="215">
        <f t="shared" ref="C229:E229" si="37">C230+C231</f>
        <v>24500000</v>
      </c>
      <c r="D229" s="215">
        <f t="shared" si="37"/>
        <v>24500000</v>
      </c>
      <c r="E229" s="215">
        <f t="shared" si="37"/>
        <v>24500000</v>
      </c>
      <c r="F229" s="25"/>
      <c r="G229" s="93"/>
      <c r="H229" s="49"/>
      <c r="I229" s="49"/>
      <c r="J229" s="49"/>
      <c r="K229" s="49"/>
      <c r="L229" s="49"/>
      <c r="M229" s="49"/>
      <c r="N229" s="49"/>
      <c r="O229" s="49"/>
    </row>
    <row r="230" spans="1:15" ht="12.75" thickBot="1" x14ac:dyDescent="0.25">
      <c r="A230" s="134" t="s">
        <v>50</v>
      </c>
      <c r="B230" s="217">
        <v>23500000</v>
      </c>
      <c r="C230" s="217">
        <v>24500000</v>
      </c>
      <c r="D230" s="217">
        <v>24500000</v>
      </c>
      <c r="E230" s="217">
        <v>24500000</v>
      </c>
      <c r="F230" s="25"/>
      <c r="G230" s="93"/>
      <c r="H230" s="49"/>
      <c r="I230" s="49"/>
      <c r="J230" s="49"/>
      <c r="K230" s="49"/>
      <c r="L230" s="49"/>
      <c r="M230" s="49"/>
      <c r="N230" s="49"/>
      <c r="O230" s="49"/>
    </row>
    <row r="231" spans="1:15" ht="12.75" thickBot="1" x14ac:dyDescent="0.25">
      <c r="A231" s="134" t="s">
        <v>51</v>
      </c>
      <c r="B231" s="217"/>
      <c r="C231" s="219"/>
      <c r="D231" s="219"/>
      <c r="E231" s="219"/>
      <c r="F231" s="25"/>
      <c r="G231" s="93"/>
      <c r="H231" s="49"/>
      <c r="I231" s="49"/>
      <c r="J231" s="49"/>
      <c r="K231" s="49"/>
      <c r="L231" s="49"/>
      <c r="M231" s="49"/>
      <c r="N231" s="49"/>
      <c r="O231" s="49"/>
    </row>
    <row r="232" spans="1:15" ht="24.75" thickBot="1" x14ac:dyDescent="0.25">
      <c r="A232" s="133" t="s">
        <v>28</v>
      </c>
      <c r="B232" s="215">
        <f>B233+B234</f>
        <v>4000000</v>
      </c>
      <c r="C232" s="215">
        <f t="shared" ref="C232:E232" si="38">C233+C234</f>
        <v>4000000</v>
      </c>
      <c r="D232" s="215">
        <f t="shared" si="38"/>
        <v>4000000</v>
      </c>
      <c r="E232" s="215">
        <f t="shared" si="38"/>
        <v>4000000</v>
      </c>
      <c r="F232" s="25"/>
      <c r="G232" s="93"/>
      <c r="H232" s="49"/>
      <c r="I232" s="49"/>
      <c r="J232" s="49"/>
      <c r="K232" s="49"/>
      <c r="L232" s="49"/>
      <c r="M232" s="49"/>
      <c r="N232" s="49"/>
      <c r="O232" s="49"/>
    </row>
    <row r="233" spans="1:15" ht="12.75" thickBot="1" x14ac:dyDescent="0.25">
      <c r="A233" s="134" t="s">
        <v>50</v>
      </c>
      <c r="B233" s="215">
        <v>4000000</v>
      </c>
      <c r="C233" s="215">
        <v>4000000</v>
      </c>
      <c r="D233" s="215">
        <v>4000000</v>
      </c>
      <c r="E233" s="215">
        <v>4000000</v>
      </c>
      <c r="F233" s="25"/>
      <c r="G233" s="93"/>
      <c r="H233" s="49"/>
      <c r="I233" s="49"/>
      <c r="J233" s="49"/>
      <c r="K233" s="49"/>
      <c r="L233" s="49"/>
      <c r="M233" s="49"/>
      <c r="N233" s="49"/>
      <c r="O233" s="49"/>
    </row>
    <row r="234" spans="1:15" ht="12.75" thickBot="1" x14ac:dyDescent="0.25">
      <c r="A234" s="134" t="s">
        <v>51</v>
      </c>
      <c r="B234" s="215"/>
      <c r="C234" s="215"/>
      <c r="D234" s="215"/>
      <c r="E234" s="215"/>
      <c r="F234" s="25"/>
      <c r="G234" s="93"/>
      <c r="H234" s="49"/>
      <c r="I234" s="49"/>
      <c r="J234" s="49"/>
      <c r="K234" s="49"/>
      <c r="L234" s="49"/>
      <c r="M234" s="49"/>
      <c r="N234" s="49"/>
      <c r="O234" s="49"/>
    </row>
    <row r="235" spans="1:15" ht="12.75" thickBot="1" x14ac:dyDescent="0.25">
      <c r="A235" s="133" t="s">
        <v>1</v>
      </c>
      <c r="B235" s="215">
        <f>B236+B237</f>
        <v>9275300</v>
      </c>
      <c r="C235" s="215">
        <f t="shared" ref="C235:E235" si="39">C236+C237</f>
        <v>9650000</v>
      </c>
      <c r="D235" s="215">
        <f t="shared" si="39"/>
        <v>9650000</v>
      </c>
      <c r="E235" s="215">
        <f t="shared" si="39"/>
        <v>9650000</v>
      </c>
      <c r="F235" s="25"/>
      <c r="G235" s="93"/>
      <c r="H235" s="49"/>
      <c r="I235" s="49"/>
      <c r="J235" s="49"/>
      <c r="K235" s="49"/>
      <c r="L235" s="49"/>
      <c r="M235" s="49"/>
      <c r="N235" s="49"/>
      <c r="O235" s="49"/>
    </row>
    <row r="236" spans="1:15" ht="12.75" thickBot="1" x14ac:dyDescent="0.25">
      <c r="A236" s="134" t="s">
        <v>50</v>
      </c>
      <c r="B236" s="217">
        <v>3275300</v>
      </c>
      <c r="C236" s="217">
        <v>3150000</v>
      </c>
      <c r="D236" s="217">
        <v>3150000</v>
      </c>
      <c r="E236" s="217">
        <v>3150000</v>
      </c>
      <c r="F236" s="25"/>
      <c r="G236" s="93"/>
      <c r="H236" s="49"/>
      <c r="I236" s="49"/>
      <c r="J236" s="49"/>
      <c r="K236" s="49"/>
      <c r="L236" s="49"/>
      <c r="M236" s="49"/>
      <c r="N236" s="49"/>
      <c r="O236" s="49"/>
    </row>
    <row r="237" spans="1:15" ht="12.75" thickBot="1" x14ac:dyDescent="0.25">
      <c r="A237" s="134" t="s">
        <v>51</v>
      </c>
      <c r="B237" s="217">
        <v>6000000</v>
      </c>
      <c r="C237" s="217">
        <v>6500000</v>
      </c>
      <c r="D237" s="217">
        <v>6500000</v>
      </c>
      <c r="E237" s="217">
        <v>6500000</v>
      </c>
      <c r="F237" s="25"/>
      <c r="G237" s="93"/>
      <c r="H237" s="49"/>
      <c r="I237" s="49"/>
      <c r="J237" s="49"/>
      <c r="K237" s="49"/>
      <c r="L237" s="49"/>
      <c r="M237" s="49"/>
      <c r="N237" s="49"/>
      <c r="O237" s="49"/>
    </row>
    <row r="238" spans="1:15" ht="12.75" thickBot="1" x14ac:dyDescent="0.25">
      <c r="A238" s="133" t="s">
        <v>2</v>
      </c>
      <c r="B238" s="215"/>
      <c r="C238" s="215"/>
      <c r="D238" s="215"/>
      <c r="E238" s="215"/>
      <c r="F238" s="25"/>
      <c r="G238" s="93"/>
      <c r="H238" s="49"/>
      <c r="I238" s="49"/>
      <c r="J238" s="49"/>
      <c r="K238" s="49"/>
      <c r="L238" s="49"/>
      <c r="M238" s="49"/>
      <c r="N238" s="49"/>
      <c r="O238" s="49"/>
    </row>
    <row r="239" spans="1:15" ht="12.75" thickBot="1" x14ac:dyDescent="0.25">
      <c r="A239" s="134" t="s">
        <v>50</v>
      </c>
      <c r="B239" s="215"/>
      <c r="C239" s="215"/>
      <c r="D239" s="215"/>
      <c r="E239" s="215"/>
      <c r="F239" s="25"/>
      <c r="G239" s="93"/>
      <c r="H239" s="49"/>
      <c r="I239" s="49"/>
      <c r="J239" s="49"/>
      <c r="K239" s="49"/>
      <c r="L239" s="49"/>
      <c r="M239" s="49"/>
      <c r="N239" s="49"/>
      <c r="O239" s="49"/>
    </row>
    <row r="240" spans="1:15" ht="12.75" thickBot="1" x14ac:dyDescent="0.25">
      <c r="A240" s="134" t="s">
        <v>51</v>
      </c>
      <c r="B240" s="215"/>
      <c r="C240" s="215"/>
      <c r="D240" s="215"/>
      <c r="E240" s="215"/>
      <c r="F240" s="25"/>
      <c r="G240" s="93"/>
      <c r="H240" s="49"/>
      <c r="I240" s="49"/>
      <c r="J240" s="49"/>
      <c r="K240" s="49"/>
      <c r="L240" s="49"/>
      <c r="M240" s="49"/>
      <c r="N240" s="49"/>
      <c r="O240" s="49"/>
    </row>
    <row r="241" spans="1:15" ht="12.75" thickBot="1" x14ac:dyDescent="0.25">
      <c r="A241" s="133" t="s">
        <v>24</v>
      </c>
      <c r="B241" s="215">
        <f>B242+B243</f>
        <v>3174700</v>
      </c>
      <c r="C241" s="215">
        <f t="shared" ref="C241:E241" si="40">C242+C243</f>
        <v>3300000</v>
      </c>
      <c r="D241" s="215">
        <f t="shared" si="40"/>
        <v>3300000</v>
      </c>
      <c r="E241" s="215">
        <f t="shared" si="40"/>
        <v>3300000</v>
      </c>
      <c r="F241" s="25"/>
      <c r="G241" s="93"/>
      <c r="H241" s="49"/>
      <c r="I241" s="49"/>
      <c r="J241" s="49"/>
      <c r="K241" s="49"/>
      <c r="L241" s="49"/>
      <c r="M241" s="49"/>
      <c r="N241" s="49"/>
      <c r="O241" s="49"/>
    </row>
    <row r="242" spans="1:15" ht="12.75" thickBot="1" x14ac:dyDescent="0.25">
      <c r="A242" s="134" t="s">
        <v>50</v>
      </c>
      <c r="B242" s="217">
        <v>3174700</v>
      </c>
      <c r="C242" s="217">
        <v>3300000</v>
      </c>
      <c r="D242" s="217">
        <v>3300000</v>
      </c>
      <c r="E242" s="217">
        <v>3300000</v>
      </c>
      <c r="F242" s="25"/>
      <c r="G242" s="93"/>
      <c r="H242" s="49"/>
      <c r="I242" s="49"/>
      <c r="J242" s="49"/>
      <c r="K242" s="49"/>
      <c r="L242" s="49"/>
      <c r="M242" s="49"/>
      <c r="N242" s="49"/>
      <c r="O242" s="49"/>
    </row>
    <row r="243" spans="1:15" ht="12.75" thickBot="1" x14ac:dyDescent="0.25">
      <c r="A243" s="134" t="s">
        <v>51</v>
      </c>
      <c r="B243" s="217"/>
      <c r="C243" s="217"/>
      <c r="D243" s="217"/>
      <c r="E243" s="217"/>
      <c r="F243" s="25"/>
      <c r="G243" s="93"/>
      <c r="H243" s="49"/>
      <c r="I243" s="49"/>
      <c r="J243" s="49"/>
      <c r="K243" s="49"/>
      <c r="L243" s="49"/>
      <c r="M243" s="49"/>
      <c r="N243" s="49"/>
      <c r="O243" s="49"/>
    </row>
    <row r="244" spans="1:15" ht="12.75" thickBot="1" x14ac:dyDescent="0.25">
      <c r="A244" s="133" t="s">
        <v>25</v>
      </c>
      <c r="B244" s="215"/>
      <c r="C244" s="215"/>
      <c r="D244" s="215"/>
      <c r="E244" s="215"/>
      <c r="F244" s="25"/>
      <c r="G244" s="93"/>
      <c r="H244" s="49"/>
      <c r="I244" s="49"/>
      <c r="J244" s="49"/>
      <c r="K244" s="49"/>
      <c r="L244" s="49"/>
      <c r="M244" s="49"/>
      <c r="N244" s="49"/>
      <c r="O244" s="49"/>
    </row>
    <row r="245" spans="1:15" ht="12.75" thickBot="1" x14ac:dyDescent="0.25">
      <c r="A245" s="134" t="s">
        <v>50</v>
      </c>
      <c r="B245" s="215"/>
      <c r="C245" s="215"/>
      <c r="D245" s="215"/>
      <c r="E245" s="215"/>
      <c r="F245" s="25"/>
      <c r="G245" s="93"/>
      <c r="H245" s="49"/>
      <c r="I245" s="49"/>
      <c r="J245" s="49"/>
      <c r="K245" s="49"/>
      <c r="L245" s="49"/>
      <c r="M245" s="49"/>
      <c r="N245" s="49"/>
      <c r="O245" s="49"/>
    </row>
    <row r="246" spans="1:15" ht="12.75" thickBot="1" x14ac:dyDescent="0.25">
      <c r="A246" s="134" t="s">
        <v>51</v>
      </c>
      <c r="B246" s="215"/>
      <c r="C246" s="215"/>
      <c r="D246" s="215"/>
      <c r="E246" s="215"/>
      <c r="F246" s="25"/>
      <c r="G246" s="93"/>
      <c r="H246" s="49"/>
      <c r="I246" s="49"/>
      <c r="J246" s="49"/>
      <c r="K246" s="49"/>
      <c r="L246" s="49"/>
      <c r="M246" s="49"/>
      <c r="N246" s="49"/>
      <c r="O246" s="49"/>
    </row>
    <row r="247" spans="1:15" ht="12.75" thickBot="1" x14ac:dyDescent="0.25">
      <c r="A247" s="133" t="s">
        <v>3</v>
      </c>
      <c r="B247" s="215">
        <f>+B248+B249</f>
        <v>54700</v>
      </c>
      <c r="C247" s="215">
        <f t="shared" ref="C247:E247" si="41">+C248+C249</f>
        <v>0</v>
      </c>
      <c r="D247" s="215">
        <f t="shared" si="41"/>
        <v>0</v>
      </c>
      <c r="E247" s="215">
        <f t="shared" si="41"/>
        <v>0</v>
      </c>
      <c r="F247" s="25"/>
      <c r="G247" s="93"/>
      <c r="H247" s="49"/>
      <c r="I247" s="49"/>
      <c r="J247" s="49"/>
      <c r="K247" s="49"/>
      <c r="L247" s="49"/>
      <c r="M247" s="49"/>
      <c r="N247" s="49"/>
      <c r="O247" s="49"/>
    </row>
    <row r="248" spans="1:15" ht="12.75" thickBot="1" x14ac:dyDescent="0.25">
      <c r="A248" s="134" t="s">
        <v>50</v>
      </c>
      <c r="B248" s="215">
        <v>54700</v>
      </c>
      <c r="C248" s="215"/>
      <c r="D248" s="215"/>
      <c r="E248" s="215"/>
      <c r="F248" s="25"/>
      <c r="G248" s="93"/>
      <c r="H248" s="49"/>
      <c r="I248" s="49"/>
      <c r="J248" s="49"/>
      <c r="K248" s="49"/>
      <c r="L248" s="49"/>
      <c r="M248" s="49"/>
      <c r="N248" s="49"/>
      <c r="O248" s="49"/>
    </row>
    <row r="249" spans="1:15" ht="12.75" thickBot="1" x14ac:dyDescent="0.25">
      <c r="A249" s="134" t="s">
        <v>51</v>
      </c>
      <c r="B249" s="215"/>
      <c r="C249" s="215"/>
      <c r="D249" s="215"/>
      <c r="E249" s="215"/>
      <c r="F249" s="25"/>
      <c r="G249" s="93"/>
      <c r="H249" s="49"/>
      <c r="I249" s="49"/>
      <c r="J249" s="49"/>
      <c r="K249" s="49"/>
      <c r="L249" s="49"/>
      <c r="M249" s="49"/>
      <c r="N249" s="49"/>
      <c r="O249" s="49"/>
    </row>
    <row r="250" spans="1:15" ht="12.75" thickBot="1" x14ac:dyDescent="0.25">
      <c r="A250" s="137" t="s">
        <v>67</v>
      </c>
      <c r="B250" s="12">
        <f>B247+B244+B241+B238+B235+B232+B229</f>
        <v>40004700</v>
      </c>
      <c r="C250" s="12">
        <f>C247+C244+C241+C238+C235+C232+C229</f>
        <v>41450000</v>
      </c>
      <c r="D250" s="12">
        <f>D247+D244+D241+D238+D235+D232+D229</f>
        <v>41450000</v>
      </c>
      <c r="E250" s="12">
        <f>E247+E244+E241+E238+E235+E232+E229</f>
        <v>41450000</v>
      </c>
      <c r="F250" s="25"/>
      <c r="G250" s="93"/>
      <c r="H250" s="49"/>
      <c r="I250" s="49"/>
      <c r="J250" s="49"/>
      <c r="K250" s="49"/>
      <c r="L250" s="49"/>
      <c r="M250" s="49"/>
      <c r="N250" s="49"/>
      <c r="O250" s="49"/>
    </row>
    <row r="251" spans="1:15" ht="12.75" thickBot="1" x14ac:dyDescent="0.25">
      <c r="A251" s="136" t="s">
        <v>31</v>
      </c>
      <c r="B251" s="41">
        <f>IF(B250-B221=0,0,"Error")</f>
        <v>0</v>
      </c>
      <c r="C251" s="41">
        <f>IF(C250-C221=0,0,"Error")</f>
        <v>0</v>
      </c>
      <c r="D251" s="41">
        <f>IF(D250-D221=0,0,"Error")</f>
        <v>0</v>
      </c>
      <c r="E251" s="41">
        <f>IF(E250-E221=0,0,"Error")</f>
        <v>0</v>
      </c>
      <c r="F251" s="25"/>
      <c r="G251" s="93"/>
      <c r="H251" s="49"/>
      <c r="I251" s="49"/>
      <c r="J251" s="49"/>
      <c r="K251" s="49"/>
      <c r="L251" s="49"/>
      <c r="M251" s="49"/>
      <c r="N251" s="49"/>
      <c r="O251" s="49"/>
    </row>
    <row r="252" spans="1:15" ht="32.25" customHeight="1" thickBot="1" x14ac:dyDescent="0.25">
      <c r="A252" s="42" t="s">
        <v>117</v>
      </c>
      <c r="B252" s="437" t="s">
        <v>68</v>
      </c>
      <c r="C252" s="438"/>
      <c r="D252" s="438"/>
      <c r="E252" s="439"/>
      <c r="F252" s="25" t="s">
        <v>118</v>
      </c>
      <c r="G252" s="93"/>
      <c r="H252" s="49"/>
      <c r="I252" s="49"/>
      <c r="J252" s="49"/>
      <c r="K252" s="49"/>
      <c r="L252" s="49"/>
      <c r="M252" s="49"/>
      <c r="N252" s="49"/>
      <c r="O252" s="49"/>
    </row>
    <row r="253" spans="1:15" ht="66.75" customHeight="1" thickBot="1" x14ac:dyDescent="0.25">
      <c r="A253" s="8" t="s">
        <v>9</v>
      </c>
      <c r="B253" s="493" t="s">
        <v>69</v>
      </c>
      <c r="C253" s="494"/>
      <c r="D253" s="494"/>
      <c r="E253" s="495"/>
      <c r="F253" s="25"/>
      <c r="G253" s="93"/>
      <c r="H253" s="49"/>
      <c r="I253" s="49"/>
      <c r="J253" s="49"/>
      <c r="K253" s="49"/>
      <c r="L253" s="49"/>
      <c r="M253" s="49"/>
      <c r="N253" s="49"/>
      <c r="O253" s="49"/>
    </row>
    <row r="254" spans="1:15" ht="12.75" thickBot="1" x14ac:dyDescent="0.25">
      <c r="A254" s="8" t="s">
        <v>14</v>
      </c>
      <c r="B254" s="365" t="s">
        <v>49</v>
      </c>
      <c r="C254" s="365"/>
      <c r="D254" s="365"/>
      <c r="E254" s="365"/>
      <c r="F254" s="25"/>
      <c r="G254" s="93"/>
      <c r="H254" s="49"/>
      <c r="I254" s="49"/>
      <c r="J254" s="49"/>
      <c r="K254" s="49"/>
      <c r="L254" s="49"/>
      <c r="M254" s="49"/>
      <c r="N254" s="49"/>
      <c r="O254" s="49"/>
    </row>
    <row r="255" spans="1:15" x14ac:dyDescent="0.2">
      <c r="A255" s="346"/>
      <c r="B255" s="5">
        <v>2020</v>
      </c>
      <c r="C255" s="5">
        <v>2021</v>
      </c>
      <c r="D255" s="5">
        <v>2022</v>
      </c>
      <c r="E255" s="5">
        <v>2023</v>
      </c>
      <c r="F255" s="25"/>
      <c r="G255" s="93"/>
      <c r="H255" s="49"/>
      <c r="I255" s="49"/>
      <c r="J255" s="49"/>
      <c r="K255" s="49"/>
      <c r="L255" s="49"/>
      <c r="M255" s="49"/>
      <c r="N255" s="49"/>
      <c r="O255" s="49"/>
    </row>
    <row r="256" spans="1:15" ht="12.75" thickBot="1" x14ac:dyDescent="0.25">
      <c r="A256" s="347"/>
      <c r="B256" s="9" t="s">
        <v>5</v>
      </c>
      <c r="C256" s="9" t="s">
        <v>6</v>
      </c>
      <c r="D256" s="9" t="s">
        <v>6</v>
      </c>
      <c r="E256" s="9" t="s">
        <v>6</v>
      </c>
      <c r="F256" s="25"/>
      <c r="G256" s="93"/>
      <c r="H256" s="49"/>
      <c r="I256" s="49"/>
      <c r="J256" s="49"/>
      <c r="K256" s="49"/>
      <c r="L256" s="49"/>
      <c r="M256" s="49"/>
      <c r="N256" s="49"/>
      <c r="O256" s="49"/>
    </row>
    <row r="257" spans="1:15" ht="12.75" thickBot="1" x14ac:dyDescent="0.25">
      <c r="A257" s="8" t="s">
        <v>8</v>
      </c>
      <c r="B257" s="110">
        <v>45</v>
      </c>
      <c r="C257" s="110">
        <v>45</v>
      </c>
      <c r="D257" s="110">
        <v>45</v>
      </c>
      <c r="E257" s="110">
        <v>45</v>
      </c>
      <c r="F257" s="25"/>
      <c r="G257" s="93"/>
      <c r="H257" s="49"/>
      <c r="I257" s="49"/>
      <c r="J257" s="49"/>
      <c r="K257" s="49"/>
      <c r="L257" s="49"/>
      <c r="M257" s="49"/>
      <c r="N257" s="49"/>
      <c r="O257" s="49"/>
    </row>
    <row r="258" spans="1:15" ht="12.75" thickBot="1" x14ac:dyDescent="0.25">
      <c r="A258" s="8" t="s">
        <v>320</v>
      </c>
      <c r="B258" s="110">
        <v>45986400</v>
      </c>
      <c r="C258" s="110">
        <v>45800000</v>
      </c>
      <c r="D258" s="110">
        <v>45800000</v>
      </c>
      <c r="E258" s="110">
        <v>45800000</v>
      </c>
      <c r="F258" s="25"/>
      <c r="G258" s="232"/>
      <c r="H258" s="49"/>
      <c r="I258" s="49"/>
      <c r="J258" s="49"/>
      <c r="K258" s="49"/>
      <c r="L258" s="49"/>
      <c r="M258" s="49"/>
      <c r="N258" s="49"/>
      <c r="O258" s="49"/>
    </row>
    <row r="259" spans="1:15" ht="12.75" thickBot="1" x14ac:dyDescent="0.25">
      <c r="A259" s="8" t="s">
        <v>319</v>
      </c>
      <c r="B259" s="52">
        <f>B258/B257</f>
        <v>1021920</v>
      </c>
      <c r="C259" s="52">
        <f>C258/C257</f>
        <v>1017777.7777777778</v>
      </c>
      <c r="D259" s="52">
        <f>D258/D257</f>
        <v>1017777.7777777778</v>
      </c>
      <c r="E259" s="52">
        <f>E258/E257</f>
        <v>1017777.7777777778</v>
      </c>
      <c r="F259" s="25"/>
      <c r="G259" s="93"/>
      <c r="H259" s="49"/>
      <c r="I259" s="49"/>
      <c r="J259" s="49"/>
      <c r="K259" s="49"/>
      <c r="L259" s="49"/>
      <c r="M259" s="49"/>
      <c r="N259" s="49"/>
      <c r="O259" s="49"/>
    </row>
    <row r="260" spans="1:15" ht="12.75" thickBot="1" x14ac:dyDescent="0.25">
      <c r="A260" s="8" t="s">
        <v>16</v>
      </c>
      <c r="B260" s="274"/>
      <c r="C260" s="11">
        <f>C257/B257-1</f>
        <v>0</v>
      </c>
      <c r="D260" s="11">
        <f>D257/C257-1</f>
        <v>0</v>
      </c>
      <c r="E260" s="11">
        <f>E257/D257-1</f>
        <v>0</v>
      </c>
      <c r="F260" s="25"/>
      <c r="G260" s="93"/>
      <c r="H260" s="49"/>
      <c r="I260" s="49"/>
      <c r="J260" s="49"/>
      <c r="K260" s="49"/>
      <c r="L260" s="49"/>
      <c r="M260" s="49"/>
      <c r="N260" s="49"/>
      <c r="O260" s="49"/>
    </row>
    <row r="261" spans="1:15" ht="12.75" thickBot="1" x14ac:dyDescent="0.25">
      <c r="A261" s="8" t="s">
        <v>17</v>
      </c>
      <c r="B261" s="274"/>
      <c r="C261" s="11">
        <f>C258/B258-1</f>
        <v>-4.0533723013760348E-3</v>
      </c>
      <c r="D261" s="11">
        <f t="shared" ref="D261:E262" si="42">D258/C258-1</f>
        <v>0</v>
      </c>
      <c r="E261" s="11">
        <f t="shared" si="42"/>
        <v>0</v>
      </c>
      <c r="F261" s="25"/>
      <c r="G261" s="93"/>
      <c r="H261" s="49"/>
      <c r="I261" s="49"/>
      <c r="J261" s="49"/>
      <c r="K261" s="49"/>
      <c r="L261" s="49"/>
      <c r="M261" s="49"/>
      <c r="N261" s="49"/>
      <c r="O261" s="49"/>
    </row>
    <row r="262" spans="1:15" ht="12.75" thickBot="1" x14ac:dyDescent="0.25">
      <c r="A262" s="8" t="s">
        <v>18</v>
      </c>
      <c r="B262" s="274"/>
      <c r="C262" s="11">
        <f>C259/B259-1</f>
        <v>-4.0533723013760348E-3</v>
      </c>
      <c r="D262" s="11">
        <f t="shared" si="42"/>
        <v>0</v>
      </c>
      <c r="E262" s="11">
        <f t="shared" si="42"/>
        <v>0</v>
      </c>
      <c r="F262" s="25"/>
      <c r="G262" s="93"/>
      <c r="H262" s="49"/>
      <c r="I262" s="49"/>
      <c r="J262" s="49"/>
      <c r="K262" s="49"/>
      <c r="L262" s="49"/>
      <c r="M262" s="49"/>
      <c r="N262" s="49"/>
      <c r="O262" s="49"/>
    </row>
    <row r="263" spans="1:15" ht="12.75" thickBot="1" x14ac:dyDescent="0.25">
      <c r="A263" s="348" t="s">
        <v>326</v>
      </c>
      <c r="B263" s="349"/>
      <c r="C263" s="349"/>
      <c r="D263" s="349"/>
      <c r="E263" s="350"/>
      <c r="F263" s="25"/>
      <c r="G263" s="93"/>
      <c r="H263" s="49"/>
      <c r="I263" s="49"/>
      <c r="J263" s="49"/>
      <c r="K263" s="49"/>
      <c r="L263" s="49"/>
      <c r="M263" s="49"/>
      <c r="N263" s="49"/>
      <c r="O263" s="49"/>
    </row>
    <row r="264" spans="1:15" x14ac:dyDescent="0.2">
      <c r="A264" s="346"/>
      <c r="B264" s="5">
        <v>2020</v>
      </c>
      <c r="C264" s="5">
        <v>2021</v>
      </c>
      <c r="D264" s="5">
        <v>2022</v>
      </c>
      <c r="E264" s="5">
        <v>2023</v>
      </c>
      <c r="F264" s="25"/>
      <c r="G264" s="93"/>
      <c r="H264" s="49"/>
      <c r="I264" s="49"/>
      <c r="J264" s="49"/>
      <c r="K264" s="49"/>
      <c r="L264" s="49"/>
      <c r="M264" s="49"/>
      <c r="N264" s="49"/>
      <c r="O264" s="49"/>
    </row>
    <row r="265" spans="1:15" ht="12.75" thickBot="1" x14ac:dyDescent="0.25">
      <c r="A265" s="347"/>
      <c r="B265" s="9" t="s">
        <v>5</v>
      </c>
      <c r="C265" s="9" t="s">
        <v>6</v>
      </c>
      <c r="D265" s="9" t="s">
        <v>6</v>
      </c>
      <c r="E265" s="9" t="s">
        <v>6</v>
      </c>
      <c r="F265" s="25"/>
      <c r="G265" s="93"/>
      <c r="H265" s="49"/>
      <c r="I265" s="49"/>
      <c r="J265" s="49"/>
      <c r="K265" s="49"/>
      <c r="L265" s="49"/>
      <c r="M265" s="49"/>
      <c r="N265" s="49"/>
      <c r="O265" s="49"/>
    </row>
    <row r="266" spans="1:15" ht="12.75" thickBot="1" x14ac:dyDescent="0.25">
      <c r="A266" s="133" t="s">
        <v>0</v>
      </c>
      <c r="B266" s="215">
        <f>B267+B268</f>
        <v>32600000</v>
      </c>
      <c r="C266" s="215">
        <f t="shared" ref="C266:E266" si="43">C267+C268</f>
        <v>32600000</v>
      </c>
      <c r="D266" s="215">
        <f t="shared" si="43"/>
        <v>32600000</v>
      </c>
      <c r="E266" s="215">
        <f t="shared" si="43"/>
        <v>32600000</v>
      </c>
      <c r="F266" s="25"/>
      <c r="G266" s="93"/>
      <c r="H266" s="49"/>
      <c r="I266" s="49"/>
      <c r="J266" s="49"/>
      <c r="K266" s="49"/>
      <c r="L266" s="49"/>
      <c r="M266" s="49"/>
      <c r="N266" s="49"/>
      <c r="O266" s="49"/>
    </row>
    <row r="267" spans="1:15" ht="12.75" thickBot="1" x14ac:dyDescent="0.25">
      <c r="A267" s="134" t="s">
        <v>50</v>
      </c>
      <c r="B267" s="217">
        <v>32600000</v>
      </c>
      <c r="C267" s="217">
        <v>32600000</v>
      </c>
      <c r="D267" s="217">
        <v>32600000</v>
      </c>
      <c r="E267" s="217">
        <v>32600000</v>
      </c>
      <c r="F267" s="25"/>
      <c r="G267" s="93"/>
      <c r="H267" s="49"/>
      <c r="I267" s="49"/>
      <c r="J267" s="49"/>
      <c r="K267" s="49"/>
      <c r="L267" s="49"/>
      <c r="M267" s="49"/>
      <c r="N267" s="49"/>
      <c r="O267" s="49"/>
    </row>
    <row r="268" spans="1:15" ht="12.75" thickBot="1" x14ac:dyDescent="0.25">
      <c r="A268" s="134" t="s">
        <v>51</v>
      </c>
      <c r="B268" s="217"/>
      <c r="C268" s="219"/>
      <c r="D268" s="219"/>
      <c r="E268" s="219"/>
      <c r="F268" s="25"/>
      <c r="G268" s="93"/>
      <c r="H268" s="49"/>
      <c r="I268" s="49"/>
      <c r="J268" s="49"/>
      <c r="K268" s="49"/>
      <c r="L268" s="49"/>
      <c r="M268" s="49"/>
      <c r="N268" s="49"/>
      <c r="O268" s="49"/>
    </row>
    <row r="269" spans="1:15" ht="24.75" thickBot="1" x14ac:dyDescent="0.25">
      <c r="A269" s="133" t="s">
        <v>28</v>
      </c>
      <c r="B269" s="215">
        <f>B270+B271</f>
        <v>5400000</v>
      </c>
      <c r="C269" s="215">
        <f t="shared" ref="C269:E269" si="44">C270+C271</f>
        <v>5400000</v>
      </c>
      <c r="D269" s="215">
        <f t="shared" si="44"/>
        <v>5400000</v>
      </c>
      <c r="E269" s="215">
        <f t="shared" si="44"/>
        <v>5400000</v>
      </c>
      <c r="F269" s="25"/>
      <c r="G269" s="93"/>
      <c r="H269" s="49"/>
      <c r="I269" s="49"/>
      <c r="J269" s="49"/>
      <c r="K269" s="49"/>
      <c r="L269" s="49"/>
      <c r="M269" s="49"/>
      <c r="N269" s="49"/>
      <c r="O269" s="49"/>
    </row>
    <row r="270" spans="1:15" ht="12.75" thickBot="1" x14ac:dyDescent="0.25">
      <c r="A270" s="134" t="s">
        <v>50</v>
      </c>
      <c r="B270" s="217">
        <v>5400000</v>
      </c>
      <c r="C270" s="217">
        <v>5400000</v>
      </c>
      <c r="D270" s="217">
        <v>5400000</v>
      </c>
      <c r="E270" s="217">
        <v>5400000</v>
      </c>
      <c r="F270" s="25"/>
      <c r="G270" s="93"/>
      <c r="H270" s="49"/>
      <c r="I270" s="49"/>
      <c r="J270" s="49"/>
      <c r="K270" s="49"/>
      <c r="L270" s="49"/>
      <c r="M270" s="49"/>
      <c r="N270" s="49"/>
      <c r="O270" s="49"/>
    </row>
    <row r="271" spans="1:15" ht="12.75" thickBot="1" x14ac:dyDescent="0.25">
      <c r="A271" s="134" t="s">
        <v>51</v>
      </c>
      <c r="B271" s="217"/>
      <c r="C271" s="217"/>
      <c r="D271" s="217"/>
      <c r="E271" s="217"/>
      <c r="F271" s="25"/>
      <c r="G271" s="93"/>
      <c r="H271" s="49"/>
      <c r="I271" s="49"/>
      <c r="J271" s="49"/>
      <c r="K271" s="49"/>
      <c r="L271" s="49"/>
      <c r="M271" s="49"/>
      <c r="N271" s="49"/>
      <c r="O271" s="49"/>
    </row>
    <row r="272" spans="1:15" ht="12.75" thickBot="1" x14ac:dyDescent="0.25">
      <c r="A272" s="133" t="s">
        <v>1</v>
      </c>
      <c r="B272" s="215">
        <f>B273+B274</f>
        <v>6100000</v>
      </c>
      <c r="C272" s="215">
        <f t="shared" ref="C272:E272" si="45">C273+C274</f>
        <v>5800000</v>
      </c>
      <c r="D272" s="215">
        <f t="shared" si="45"/>
        <v>5800000</v>
      </c>
      <c r="E272" s="215">
        <f t="shared" si="45"/>
        <v>5800000</v>
      </c>
      <c r="F272" s="25"/>
      <c r="G272" s="93"/>
      <c r="H272" s="49"/>
      <c r="I272" s="49"/>
      <c r="J272" s="49"/>
      <c r="K272" s="49"/>
      <c r="L272" s="49"/>
      <c r="M272" s="49"/>
      <c r="N272" s="49"/>
      <c r="O272" s="49"/>
    </row>
    <row r="273" spans="1:15" ht="12.75" thickBot="1" x14ac:dyDescent="0.25">
      <c r="A273" s="134" t="s">
        <v>50</v>
      </c>
      <c r="B273" s="217">
        <v>5700000</v>
      </c>
      <c r="C273" s="217">
        <v>5400000</v>
      </c>
      <c r="D273" s="217">
        <v>5400000</v>
      </c>
      <c r="E273" s="217">
        <v>5400000</v>
      </c>
      <c r="F273" s="25"/>
      <c r="G273" s="93"/>
      <c r="H273" s="49"/>
      <c r="I273" s="49"/>
      <c r="J273" s="49"/>
      <c r="K273" s="49"/>
      <c r="L273" s="49"/>
      <c r="M273" s="49"/>
      <c r="N273" s="49"/>
      <c r="O273" s="49"/>
    </row>
    <row r="274" spans="1:15" ht="12.75" thickBot="1" x14ac:dyDescent="0.25">
      <c r="A274" s="134" t="s">
        <v>51</v>
      </c>
      <c r="B274" s="217">
        <v>400000</v>
      </c>
      <c r="C274" s="217">
        <v>400000</v>
      </c>
      <c r="D274" s="217">
        <v>400000</v>
      </c>
      <c r="E274" s="217">
        <v>400000</v>
      </c>
      <c r="F274" s="25"/>
      <c r="G274" s="93"/>
      <c r="H274" s="49"/>
      <c r="I274" s="49"/>
      <c r="J274" s="49"/>
      <c r="K274" s="49"/>
      <c r="L274" s="49"/>
      <c r="M274" s="49"/>
      <c r="N274" s="49"/>
      <c r="O274" s="49"/>
    </row>
    <row r="275" spans="1:15" ht="12.75" thickBot="1" x14ac:dyDescent="0.25">
      <c r="A275" s="133" t="s">
        <v>2</v>
      </c>
      <c r="B275" s="215">
        <f>B276+B277</f>
        <v>0</v>
      </c>
      <c r="C275" s="215">
        <f t="shared" ref="C275:E275" si="46">C276+C277</f>
        <v>0</v>
      </c>
      <c r="D275" s="215">
        <f t="shared" si="46"/>
        <v>0</v>
      </c>
      <c r="E275" s="215">
        <f t="shared" si="46"/>
        <v>0</v>
      </c>
      <c r="F275" s="25"/>
      <c r="G275" s="93"/>
      <c r="H275" s="49"/>
      <c r="I275" s="49"/>
      <c r="J275" s="49"/>
      <c r="K275" s="49"/>
      <c r="L275" s="49"/>
      <c r="M275" s="49"/>
      <c r="N275" s="49"/>
      <c r="O275" s="49"/>
    </row>
    <row r="276" spans="1:15" ht="12.75" thickBot="1" x14ac:dyDescent="0.25">
      <c r="A276" s="134" t="s">
        <v>50</v>
      </c>
      <c r="B276" s="215"/>
      <c r="C276" s="215"/>
      <c r="D276" s="215"/>
      <c r="E276" s="215"/>
      <c r="F276" s="25"/>
      <c r="G276" s="93"/>
      <c r="H276" s="49"/>
      <c r="I276" s="49"/>
      <c r="J276" s="49"/>
      <c r="K276" s="49"/>
      <c r="L276" s="49"/>
      <c r="M276" s="49"/>
      <c r="N276" s="49"/>
      <c r="O276" s="49"/>
    </row>
    <row r="277" spans="1:15" ht="12.75" thickBot="1" x14ac:dyDescent="0.25">
      <c r="A277" s="134" t="s">
        <v>51</v>
      </c>
      <c r="B277" s="215"/>
      <c r="C277" s="215"/>
      <c r="D277" s="215"/>
      <c r="E277" s="215"/>
      <c r="F277" s="25"/>
      <c r="G277" s="93"/>
      <c r="H277" s="49"/>
      <c r="I277" s="49"/>
      <c r="J277" s="49"/>
      <c r="K277" s="49"/>
      <c r="L277" s="49"/>
      <c r="M277" s="49"/>
      <c r="N277" s="49"/>
      <c r="O277" s="49"/>
    </row>
    <row r="278" spans="1:15" ht="12.75" thickBot="1" x14ac:dyDescent="0.25">
      <c r="A278" s="133" t="s">
        <v>24</v>
      </c>
      <c r="B278" s="215">
        <f>B279+B280</f>
        <v>1700000</v>
      </c>
      <c r="C278" s="215">
        <f t="shared" ref="C278:E278" si="47">C279+C280</f>
        <v>2000000</v>
      </c>
      <c r="D278" s="215">
        <f t="shared" si="47"/>
        <v>2000000</v>
      </c>
      <c r="E278" s="215">
        <f t="shared" si="47"/>
        <v>2000000</v>
      </c>
      <c r="F278" s="25"/>
      <c r="G278" s="93"/>
      <c r="H278" s="49"/>
      <c r="I278" s="49"/>
      <c r="J278" s="49"/>
      <c r="K278" s="49"/>
      <c r="L278" s="49"/>
      <c r="M278" s="49"/>
      <c r="N278" s="49"/>
      <c r="O278" s="49"/>
    </row>
    <row r="279" spans="1:15" ht="12.75" thickBot="1" x14ac:dyDescent="0.25">
      <c r="A279" s="134" t="s">
        <v>50</v>
      </c>
      <c r="B279" s="217">
        <v>1700000</v>
      </c>
      <c r="C279" s="217">
        <v>2000000</v>
      </c>
      <c r="D279" s="217">
        <v>2000000</v>
      </c>
      <c r="E279" s="217">
        <v>2000000</v>
      </c>
      <c r="F279" s="25"/>
      <c r="G279" s="93"/>
      <c r="H279" s="49"/>
      <c r="I279" s="49"/>
      <c r="J279" s="49"/>
      <c r="K279" s="49"/>
      <c r="L279" s="49"/>
      <c r="M279" s="49"/>
      <c r="N279" s="49"/>
      <c r="O279" s="49"/>
    </row>
    <row r="280" spans="1:15" ht="12.75" thickBot="1" x14ac:dyDescent="0.25">
      <c r="A280" s="134" t="s">
        <v>51</v>
      </c>
      <c r="B280" s="217"/>
      <c r="C280" s="217"/>
      <c r="D280" s="217"/>
      <c r="E280" s="217"/>
      <c r="F280" s="25"/>
      <c r="G280" s="93"/>
      <c r="H280" s="49"/>
      <c r="I280" s="49"/>
      <c r="J280" s="49"/>
      <c r="K280" s="49"/>
      <c r="L280" s="49"/>
      <c r="M280" s="49"/>
      <c r="N280" s="49"/>
      <c r="O280" s="49"/>
    </row>
    <row r="281" spans="1:15" ht="12.75" thickBot="1" x14ac:dyDescent="0.25">
      <c r="A281" s="133" t="s">
        <v>25</v>
      </c>
      <c r="B281" s="215">
        <f>B282+B283</f>
        <v>0</v>
      </c>
      <c r="C281" s="215">
        <f t="shared" ref="C281:E281" si="48">C282+C283</f>
        <v>0</v>
      </c>
      <c r="D281" s="215">
        <f t="shared" si="48"/>
        <v>0</v>
      </c>
      <c r="E281" s="215">
        <f t="shared" si="48"/>
        <v>0</v>
      </c>
      <c r="F281" s="25"/>
      <c r="G281" s="93"/>
      <c r="H281" s="49"/>
      <c r="I281" s="49"/>
      <c r="J281" s="49"/>
      <c r="K281" s="49"/>
      <c r="L281" s="49"/>
      <c r="M281" s="49"/>
      <c r="N281" s="49"/>
      <c r="O281" s="49"/>
    </row>
    <row r="282" spans="1:15" ht="12.75" thickBot="1" x14ac:dyDescent="0.25">
      <c r="A282" s="134" t="s">
        <v>50</v>
      </c>
      <c r="B282" s="215"/>
      <c r="C282" s="215"/>
      <c r="D282" s="215"/>
      <c r="E282" s="215"/>
      <c r="F282" s="25"/>
      <c r="G282" s="93"/>
      <c r="H282" s="49"/>
      <c r="I282" s="49"/>
      <c r="J282" s="49"/>
      <c r="K282" s="49"/>
      <c r="L282" s="49"/>
      <c r="M282" s="49"/>
      <c r="N282" s="49"/>
      <c r="O282" s="49"/>
    </row>
    <row r="283" spans="1:15" ht="12.75" thickBot="1" x14ac:dyDescent="0.25">
      <c r="A283" s="134" t="s">
        <v>51</v>
      </c>
      <c r="B283" s="215"/>
      <c r="C283" s="215"/>
      <c r="D283" s="215"/>
      <c r="E283" s="215"/>
      <c r="F283" s="25"/>
      <c r="G283" s="93"/>
      <c r="H283" s="49"/>
      <c r="I283" s="49"/>
      <c r="J283" s="49"/>
      <c r="K283" s="49"/>
      <c r="L283" s="49"/>
      <c r="M283" s="49"/>
      <c r="N283" s="49"/>
      <c r="O283" s="49"/>
    </row>
    <row r="284" spans="1:15" ht="12.75" thickBot="1" x14ac:dyDescent="0.25">
      <c r="A284" s="133" t="s">
        <v>3</v>
      </c>
      <c r="B284" s="215">
        <f>B285+B286</f>
        <v>186400</v>
      </c>
      <c r="C284" s="215">
        <f t="shared" ref="C284:E284" si="49">C285+C286</f>
        <v>0</v>
      </c>
      <c r="D284" s="215">
        <f t="shared" si="49"/>
        <v>0</v>
      </c>
      <c r="E284" s="215">
        <f t="shared" si="49"/>
        <v>0</v>
      </c>
      <c r="F284" s="25"/>
      <c r="G284" s="93"/>
      <c r="H284" s="49"/>
      <c r="I284" s="49"/>
      <c r="J284" s="49"/>
      <c r="K284" s="49"/>
      <c r="L284" s="49"/>
      <c r="M284" s="49"/>
      <c r="N284" s="49"/>
      <c r="O284" s="49"/>
    </row>
    <row r="285" spans="1:15" ht="12.75" thickBot="1" x14ac:dyDescent="0.25">
      <c r="A285" s="134" t="s">
        <v>50</v>
      </c>
      <c r="B285" s="215">
        <v>186400</v>
      </c>
      <c r="C285" s="215"/>
      <c r="D285" s="215"/>
      <c r="E285" s="215"/>
      <c r="F285" s="25"/>
      <c r="G285" s="93"/>
      <c r="H285" s="49"/>
      <c r="I285" s="49"/>
      <c r="J285" s="49"/>
      <c r="K285" s="49"/>
      <c r="L285" s="49"/>
      <c r="M285" s="49"/>
      <c r="N285" s="49"/>
      <c r="O285" s="49"/>
    </row>
    <row r="286" spans="1:15" ht="12.75" thickBot="1" x14ac:dyDescent="0.25">
      <c r="A286" s="134" t="s">
        <v>51</v>
      </c>
      <c r="B286" s="13"/>
      <c r="C286" s="12"/>
      <c r="D286" s="12"/>
      <c r="E286" s="12"/>
      <c r="F286" s="25"/>
      <c r="G286" s="93"/>
      <c r="H286" s="49"/>
      <c r="I286" s="49"/>
      <c r="J286" s="49"/>
      <c r="K286" s="49"/>
      <c r="L286" s="49"/>
      <c r="M286" s="49"/>
      <c r="N286" s="49"/>
      <c r="O286" s="49"/>
    </row>
    <row r="287" spans="1:15" ht="12.75" thickBot="1" x14ac:dyDescent="0.25">
      <c r="A287" s="137" t="s">
        <v>70</v>
      </c>
      <c r="B287" s="12">
        <f>B284+B281+B278+B275+B272+B269+B266</f>
        <v>45986400</v>
      </c>
      <c r="C287" s="12">
        <f t="shared" ref="C287:E287" si="50">C284+C281+C278+C275+C272+C269+C266</f>
        <v>45800000</v>
      </c>
      <c r="D287" s="12">
        <f t="shared" si="50"/>
        <v>45800000</v>
      </c>
      <c r="E287" s="12">
        <f t="shared" si="50"/>
        <v>45800000</v>
      </c>
      <c r="F287" s="25"/>
      <c r="G287" s="93"/>
      <c r="H287" s="49"/>
      <c r="I287" s="49"/>
      <c r="J287" s="49"/>
      <c r="K287" s="49"/>
      <c r="L287" s="49"/>
      <c r="M287" s="49"/>
      <c r="N287" s="49"/>
      <c r="O287" s="49"/>
    </row>
    <row r="288" spans="1:15" ht="12.75" thickBot="1" x14ac:dyDescent="0.25">
      <c r="A288" s="136" t="s">
        <v>31</v>
      </c>
      <c r="B288" s="41">
        <f>IF(B287-B258=0,0,"Error")</f>
        <v>0</v>
      </c>
      <c r="C288" s="41">
        <f>IF(C287-C258=0,0,"Error")</f>
        <v>0</v>
      </c>
      <c r="D288" s="41">
        <f>IF(D287-D258=0,0,"Error")</f>
        <v>0</v>
      </c>
      <c r="E288" s="41">
        <f>IF(E287-E258=0,0,"Error")</f>
        <v>0</v>
      </c>
      <c r="F288" s="25"/>
      <c r="G288" s="93"/>
      <c r="H288" s="49"/>
      <c r="I288" s="49"/>
      <c r="J288" s="49"/>
      <c r="K288" s="49"/>
      <c r="L288" s="49"/>
      <c r="M288" s="49"/>
      <c r="N288" s="49"/>
      <c r="O288" s="49"/>
    </row>
    <row r="289" spans="1:15" ht="34.5" customHeight="1" thickBot="1" x14ac:dyDescent="0.25">
      <c r="A289" s="42" t="s">
        <v>119</v>
      </c>
      <c r="B289" s="437" t="s">
        <v>71</v>
      </c>
      <c r="C289" s="438"/>
      <c r="D289" s="438"/>
      <c r="E289" s="439"/>
      <c r="F289" s="25" t="s">
        <v>120</v>
      </c>
      <c r="G289" s="93"/>
      <c r="H289" s="49"/>
      <c r="I289" s="49"/>
      <c r="J289" s="49"/>
      <c r="K289" s="49"/>
      <c r="L289" s="49"/>
      <c r="M289" s="49"/>
      <c r="N289" s="49"/>
      <c r="O289" s="49"/>
    </row>
    <row r="290" spans="1:15" ht="49.5" customHeight="1" thickBot="1" x14ac:dyDescent="0.25">
      <c r="A290" s="8" t="s">
        <v>9</v>
      </c>
      <c r="B290" s="434" t="s">
        <v>72</v>
      </c>
      <c r="C290" s="435"/>
      <c r="D290" s="435"/>
      <c r="E290" s="436"/>
      <c r="F290" s="25"/>
      <c r="G290" s="93"/>
      <c r="H290" s="49"/>
      <c r="I290" s="49"/>
      <c r="J290" s="49"/>
      <c r="K290" s="49"/>
      <c r="L290" s="49"/>
      <c r="M290" s="49"/>
      <c r="N290" s="49"/>
      <c r="O290" s="49"/>
    </row>
    <row r="291" spans="1:15" ht="12.75" thickBot="1" x14ac:dyDescent="0.25">
      <c r="A291" s="8" t="s">
        <v>14</v>
      </c>
      <c r="B291" s="365" t="s">
        <v>49</v>
      </c>
      <c r="C291" s="365"/>
      <c r="D291" s="365"/>
      <c r="E291" s="365"/>
      <c r="F291" s="25"/>
      <c r="G291" s="93"/>
      <c r="H291" s="49"/>
      <c r="I291" s="49"/>
      <c r="J291" s="49"/>
      <c r="K291" s="49"/>
      <c r="L291" s="49"/>
      <c r="M291" s="49"/>
      <c r="N291" s="49"/>
      <c r="O291" s="49"/>
    </row>
    <row r="292" spans="1:15" x14ac:dyDescent="0.2">
      <c r="A292" s="346"/>
      <c r="B292" s="5">
        <v>2020</v>
      </c>
      <c r="C292" s="5">
        <v>2021</v>
      </c>
      <c r="D292" s="5">
        <v>2022</v>
      </c>
      <c r="E292" s="5">
        <v>2023</v>
      </c>
      <c r="F292" s="25"/>
      <c r="G292" s="93"/>
      <c r="H292" s="49"/>
      <c r="I292" s="49"/>
      <c r="J292" s="49"/>
      <c r="K292" s="49"/>
      <c r="L292" s="49"/>
      <c r="M292" s="49"/>
      <c r="N292" s="49"/>
      <c r="O292" s="49"/>
    </row>
    <row r="293" spans="1:15" ht="12.75" thickBot="1" x14ac:dyDescent="0.25">
      <c r="A293" s="347"/>
      <c r="B293" s="9" t="s">
        <v>5</v>
      </c>
      <c r="C293" s="9" t="s">
        <v>6</v>
      </c>
      <c r="D293" s="9" t="s">
        <v>6</v>
      </c>
      <c r="E293" s="9" t="s">
        <v>6</v>
      </c>
      <c r="F293" s="25"/>
      <c r="G293" s="93"/>
      <c r="H293" s="49"/>
      <c r="I293" s="49"/>
      <c r="J293" s="49"/>
      <c r="K293" s="49"/>
      <c r="L293" s="49"/>
      <c r="M293" s="49"/>
      <c r="N293" s="49"/>
      <c r="O293" s="49"/>
    </row>
    <row r="294" spans="1:15" ht="12.75" thickBot="1" x14ac:dyDescent="0.25">
      <c r="A294" s="8" t="s">
        <v>8</v>
      </c>
      <c r="B294" s="110">
        <v>40</v>
      </c>
      <c r="C294" s="110">
        <v>40</v>
      </c>
      <c r="D294" s="110">
        <v>40</v>
      </c>
      <c r="E294" s="110">
        <v>40</v>
      </c>
      <c r="F294" s="25"/>
      <c r="G294" s="93"/>
      <c r="H294" s="49"/>
      <c r="I294" s="49"/>
      <c r="J294" s="49"/>
      <c r="K294" s="49"/>
      <c r="L294" s="49"/>
      <c r="M294" s="49"/>
      <c r="N294" s="49"/>
      <c r="O294" s="49"/>
    </row>
    <row r="295" spans="1:15" ht="12.75" thickBot="1" x14ac:dyDescent="0.25">
      <c r="A295" s="8" t="s">
        <v>320</v>
      </c>
      <c r="B295" s="110">
        <v>14582000</v>
      </c>
      <c r="C295" s="110">
        <v>15112000</v>
      </c>
      <c r="D295" s="110">
        <v>15112000</v>
      </c>
      <c r="E295" s="110">
        <v>15112000</v>
      </c>
      <c r="F295" s="92"/>
      <c r="G295" s="221"/>
      <c r="H295" s="221"/>
      <c r="I295" s="221"/>
      <c r="J295" s="49"/>
      <c r="K295" s="49"/>
      <c r="L295" s="49"/>
      <c r="M295" s="49"/>
      <c r="N295" s="49"/>
      <c r="O295" s="49"/>
    </row>
    <row r="296" spans="1:15" ht="12.75" thickBot="1" x14ac:dyDescent="0.25">
      <c r="A296" s="8" t="s">
        <v>318</v>
      </c>
      <c r="B296" s="10">
        <f>B295/B294</f>
        <v>364550</v>
      </c>
      <c r="C296" s="10">
        <f>C295/C294</f>
        <v>377800</v>
      </c>
      <c r="D296" s="10">
        <f>D295/D294</f>
        <v>377800</v>
      </c>
      <c r="E296" s="10">
        <f>E295/E294</f>
        <v>377800</v>
      </c>
      <c r="F296" s="25"/>
      <c r="G296" s="93"/>
      <c r="H296" s="49"/>
      <c r="I296" s="49"/>
      <c r="J296" s="49"/>
      <c r="K296" s="49"/>
      <c r="L296" s="49"/>
      <c r="M296" s="49"/>
      <c r="N296" s="49"/>
      <c r="O296" s="49"/>
    </row>
    <row r="297" spans="1:15" ht="12.75" thickBot="1" x14ac:dyDescent="0.25">
      <c r="A297" s="8" t="s">
        <v>16</v>
      </c>
      <c r="B297" s="274"/>
      <c r="C297" s="11">
        <f>C294/B294-1</f>
        <v>0</v>
      </c>
      <c r="D297" s="11">
        <f>D294/C294-1</f>
        <v>0</v>
      </c>
      <c r="E297" s="11">
        <f>E294/D294-1</f>
        <v>0</v>
      </c>
      <c r="F297" s="25"/>
      <c r="G297" s="93"/>
      <c r="H297" s="49"/>
      <c r="I297" s="49"/>
      <c r="J297" s="49"/>
      <c r="K297" s="49"/>
      <c r="L297" s="49"/>
      <c r="M297" s="49"/>
      <c r="N297" s="49"/>
      <c r="O297" s="49"/>
    </row>
    <row r="298" spans="1:15" ht="12.75" thickBot="1" x14ac:dyDescent="0.25">
      <c r="A298" s="8" t="s">
        <v>17</v>
      </c>
      <c r="B298" s="274"/>
      <c r="C298" s="11">
        <f>C295/B295-1</f>
        <v>3.6346180222191826E-2</v>
      </c>
      <c r="D298" s="11">
        <f t="shared" ref="D298:E299" si="51">D295/C295-1</f>
        <v>0</v>
      </c>
      <c r="E298" s="11">
        <f t="shared" si="51"/>
        <v>0</v>
      </c>
      <c r="F298" s="25"/>
      <c r="G298" s="232"/>
      <c r="H298" s="49"/>
      <c r="I298" s="49"/>
      <c r="J298" s="49"/>
      <c r="K298" s="49"/>
      <c r="L298" s="49"/>
      <c r="M298" s="49"/>
      <c r="N298" s="49"/>
      <c r="O298" s="49"/>
    </row>
    <row r="299" spans="1:15" ht="12.75" thickBot="1" x14ac:dyDescent="0.25">
      <c r="A299" s="8" t="s">
        <v>18</v>
      </c>
      <c r="B299" s="274"/>
      <c r="C299" s="11">
        <f>C296/B296-1</f>
        <v>3.6346180222191826E-2</v>
      </c>
      <c r="D299" s="11">
        <f t="shared" si="51"/>
        <v>0</v>
      </c>
      <c r="E299" s="11">
        <f t="shared" si="51"/>
        <v>0</v>
      </c>
      <c r="F299" s="25"/>
      <c r="G299" s="93"/>
      <c r="H299" s="49"/>
      <c r="I299" s="49"/>
      <c r="J299" s="49"/>
      <c r="K299" s="49"/>
      <c r="L299" s="49"/>
      <c r="M299" s="49"/>
      <c r="N299" s="49"/>
      <c r="O299" s="49"/>
    </row>
    <row r="300" spans="1:15" ht="12.75" thickBot="1" x14ac:dyDescent="0.25">
      <c r="A300" s="348" t="s">
        <v>327</v>
      </c>
      <c r="B300" s="349"/>
      <c r="C300" s="349"/>
      <c r="D300" s="349"/>
      <c r="E300" s="350"/>
      <c r="F300" s="25"/>
      <c r="G300" s="93"/>
      <c r="H300" s="49"/>
      <c r="I300" s="49"/>
      <c r="J300" s="49"/>
      <c r="K300" s="49"/>
      <c r="L300" s="49"/>
      <c r="M300" s="49"/>
      <c r="N300" s="49"/>
      <c r="O300" s="49"/>
    </row>
    <row r="301" spans="1:15" x14ac:dyDescent="0.2">
      <c r="A301" s="346"/>
      <c r="B301" s="5">
        <v>2020</v>
      </c>
      <c r="C301" s="5">
        <v>2021</v>
      </c>
      <c r="D301" s="5">
        <v>2022</v>
      </c>
      <c r="E301" s="5">
        <v>2023</v>
      </c>
      <c r="F301" s="25"/>
      <c r="G301" s="93"/>
      <c r="H301" s="49"/>
      <c r="I301" s="49"/>
      <c r="J301" s="49"/>
      <c r="K301" s="49"/>
      <c r="L301" s="49"/>
      <c r="M301" s="49"/>
      <c r="N301" s="49"/>
      <c r="O301" s="49"/>
    </row>
    <row r="302" spans="1:15" ht="12.75" thickBot="1" x14ac:dyDescent="0.25">
      <c r="A302" s="347"/>
      <c r="B302" s="9" t="s">
        <v>5</v>
      </c>
      <c r="C302" s="9" t="s">
        <v>6</v>
      </c>
      <c r="D302" s="9" t="s">
        <v>6</v>
      </c>
      <c r="E302" s="9" t="s">
        <v>6</v>
      </c>
      <c r="F302" s="25"/>
      <c r="G302" s="93"/>
      <c r="H302" s="49"/>
      <c r="I302" s="49"/>
      <c r="J302" s="49"/>
      <c r="K302" s="49"/>
      <c r="L302" s="49"/>
      <c r="M302" s="49"/>
      <c r="N302" s="49"/>
      <c r="O302" s="49"/>
    </row>
    <row r="303" spans="1:15" ht="12.75" thickBot="1" x14ac:dyDescent="0.25">
      <c r="A303" s="133" t="s">
        <v>0</v>
      </c>
      <c r="B303" s="215">
        <f>B304+B305</f>
        <v>8246000</v>
      </c>
      <c r="C303" s="215">
        <f t="shared" ref="C303:E303" si="52">C304+C305</f>
        <v>8246000</v>
      </c>
      <c r="D303" s="215">
        <f t="shared" si="52"/>
        <v>8246000</v>
      </c>
      <c r="E303" s="215">
        <f t="shared" si="52"/>
        <v>8246000</v>
      </c>
      <c r="F303" s="25"/>
      <c r="G303" s="93"/>
      <c r="H303" s="49"/>
      <c r="I303" s="49"/>
      <c r="J303" s="49"/>
      <c r="K303" s="49"/>
      <c r="L303" s="49"/>
      <c r="M303" s="49"/>
      <c r="N303" s="49"/>
      <c r="O303" s="49"/>
    </row>
    <row r="304" spans="1:15" ht="12.75" thickBot="1" x14ac:dyDescent="0.25">
      <c r="A304" s="134" t="s">
        <v>50</v>
      </c>
      <c r="B304" s="217">
        <v>8246000</v>
      </c>
      <c r="C304" s="217">
        <v>8246000</v>
      </c>
      <c r="D304" s="217">
        <v>8246000</v>
      </c>
      <c r="E304" s="217">
        <v>8246000</v>
      </c>
      <c r="F304" s="25"/>
      <c r="G304" s="93"/>
      <c r="H304" s="49"/>
      <c r="I304" s="49"/>
      <c r="J304" s="49"/>
      <c r="K304" s="49"/>
      <c r="L304" s="49"/>
      <c r="M304" s="49"/>
      <c r="N304" s="49"/>
      <c r="O304" s="49"/>
    </row>
    <row r="305" spans="1:15" ht="12.75" thickBot="1" x14ac:dyDescent="0.25">
      <c r="A305" s="134" t="s">
        <v>51</v>
      </c>
      <c r="B305" s="217"/>
      <c r="C305" s="219"/>
      <c r="D305" s="219"/>
      <c r="E305" s="219"/>
      <c r="F305" s="25"/>
      <c r="G305" s="93"/>
      <c r="H305" s="49"/>
      <c r="I305" s="49"/>
      <c r="J305" s="49"/>
      <c r="K305" s="49"/>
      <c r="L305" s="49"/>
      <c r="M305" s="49"/>
      <c r="N305" s="49"/>
      <c r="O305" s="49"/>
    </row>
    <row r="306" spans="1:15" ht="24.75" thickBot="1" x14ac:dyDescent="0.25">
      <c r="A306" s="133" t="s">
        <v>28</v>
      </c>
      <c r="B306" s="215">
        <f>B307+B308</f>
        <v>1366000</v>
      </c>
      <c r="C306" s="215">
        <f t="shared" ref="C306:E306" si="53">C307+C308</f>
        <v>1366000</v>
      </c>
      <c r="D306" s="215">
        <f t="shared" si="53"/>
        <v>1366000</v>
      </c>
      <c r="E306" s="215">
        <f t="shared" si="53"/>
        <v>1366000</v>
      </c>
      <c r="F306" s="25"/>
      <c r="G306" s="93"/>
      <c r="H306" s="49"/>
      <c r="I306" s="49"/>
      <c r="J306" s="49"/>
      <c r="K306" s="49"/>
      <c r="L306" s="49"/>
      <c r="M306" s="49"/>
      <c r="N306" s="49"/>
      <c r="O306" s="49"/>
    </row>
    <row r="307" spans="1:15" ht="12.75" thickBot="1" x14ac:dyDescent="0.25">
      <c r="A307" s="134" t="s">
        <v>50</v>
      </c>
      <c r="B307" s="217">
        <v>1366000</v>
      </c>
      <c r="C307" s="217">
        <v>1366000</v>
      </c>
      <c r="D307" s="217">
        <v>1366000</v>
      </c>
      <c r="E307" s="217">
        <v>1366000</v>
      </c>
      <c r="F307" s="25"/>
      <c r="G307" s="93"/>
      <c r="H307" s="49"/>
      <c r="I307" s="49"/>
      <c r="J307" s="49"/>
      <c r="K307" s="49"/>
      <c r="L307" s="49"/>
      <c r="M307" s="49"/>
      <c r="N307" s="49"/>
      <c r="O307" s="49"/>
    </row>
    <row r="308" spans="1:15" ht="12.75" thickBot="1" x14ac:dyDescent="0.25">
      <c r="A308" s="134" t="s">
        <v>51</v>
      </c>
      <c r="B308" s="217"/>
      <c r="C308" s="217"/>
      <c r="D308" s="217"/>
      <c r="E308" s="217"/>
      <c r="F308" s="25"/>
      <c r="G308" s="93"/>
      <c r="H308" s="49"/>
      <c r="I308" s="49"/>
      <c r="J308" s="49"/>
      <c r="K308" s="49"/>
      <c r="L308" s="49"/>
      <c r="M308" s="49"/>
      <c r="N308" s="49"/>
      <c r="O308" s="49"/>
    </row>
    <row r="309" spans="1:15" ht="12.75" thickBot="1" x14ac:dyDescent="0.25">
      <c r="A309" s="133" t="s">
        <v>1</v>
      </c>
      <c r="B309" s="215">
        <f>B310+B311</f>
        <v>4200000</v>
      </c>
      <c r="C309" s="215">
        <f t="shared" ref="C309:E309" si="54">C310+C311</f>
        <v>4700000</v>
      </c>
      <c r="D309" s="215">
        <f t="shared" si="54"/>
        <v>4700000</v>
      </c>
      <c r="E309" s="215">
        <f t="shared" si="54"/>
        <v>4700000</v>
      </c>
      <c r="F309" s="25"/>
      <c r="G309" s="93"/>
      <c r="H309" s="49"/>
      <c r="I309" s="49"/>
      <c r="J309" s="49"/>
      <c r="K309" s="49"/>
      <c r="L309" s="49"/>
      <c r="M309" s="49"/>
      <c r="N309" s="49"/>
      <c r="O309" s="49"/>
    </row>
    <row r="310" spans="1:15" ht="12.75" thickBot="1" x14ac:dyDescent="0.25">
      <c r="A310" s="134" t="s">
        <v>50</v>
      </c>
      <c r="B310" s="217">
        <v>4000000</v>
      </c>
      <c r="C310" s="217">
        <v>4500000</v>
      </c>
      <c r="D310" s="217">
        <v>4500000</v>
      </c>
      <c r="E310" s="217">
        <v>4500000</v>
      </c>
      <c r="F310" s="25"/>
      <c r="G310" s="93"/>
      <c r="H310" s="49"/>
      <c r="I310" s="49"/>
      <c r="J310" s="49"/>
      <c r="K310" s="49"/>
      <c r="L310" s="49"/>
      <c r="M310" s="49"/>
      <c r="N310" s="49"/>
      <c r="O310" s="49"/>
    </row>
    <row r="311" spans="1:15" ht="12.75" thickBot="1" x14ac:dyDescent="0.25">
      <c r="A311" s="134" t="s">
        <v>51</v>
      </c>
      <c r="B311" s="217">
        <v>200000</v>
      </c>
      <c r="C311" s="217">
        <v>200000</v>
      </c>
      <c r="D311" s="217">
        <v>200000</v>
      </c>
      <c r="E311" s="217">
        <v>200000</v>
      </c>
      <c r="F311" s="25"/>
      <c r="G311" s="93"/>
      <c r="H311" s="49"/>
      <c r="I311" s="49"/>
      <c r="J311" s="49"/>
      <c r="K311" s="49"/>
      <c r="L311" s="49"/>
      <c r="M311" s="49"/>
      <c r="N311" s="49"/>
      <c r="O311" s="49"/>
    </row>
    <row r="312" spans="1:15" ht="12.75" thickBot="1" x14ac:dyDescent="0.25">
      <c r="A312" s="133" t="s">
        <v>2</v>
      </c>
      <c r="B312" s="215">
        <f>B313+B314</f>
        <v>0</v>
      </c>
      <c r="C312" s="215">
        <f t="shared" ref="C312:E312" si="55">C313+C314</f>
        <v>0</v>
      </c>
      <c r="D312" s="215">
        <f t="shared" si="55"/>
        <v>0</v>
      </c>
      <c r="E312" s="215">
        <f t="shared" si="55"/>
        <v>0</v>
      </c>
      <c r="F312" s="25"/>
      <c r="G312" s="93"/>
      <c r="H312" s="49"/>
      <c r="I312" s="49"/>
      <c r="J312" s="49"/>
      <c r="K312" s="49"/>
      <c r="L312" s="49"/>
      <c r="M312" s="49"/>
      <c r="N312" s="49"/>
      <c r="O312" s="49"/>
    </row>
    <row r="313" spans="1:15" ht="12.75" thickBot="1" x14ac:dyDescent="0.25">
      <c r="A313" s="134" t="s">
        <v>50</v>
      </c>
      <c r="B313" s="215"/>
      <c r="C313" s="215"/>
      <c r="D313" s="215"/>
      <c r="E313" s="215"/>
      <c r="F313" s="25"/>
      <c r="G313" s="93"/>
      <c r="H313" s="49"/>
      <c r="I313" s="49"/>
      <c r="J313" s="49"/>
      <c r="K313" s="49"/>
      <c r="L313" s="49"/>
      <c r="M313" s="49"/>
      <c r="N313" s="49"/>
      <c r="O313" s="49"/>
    </row>
    <row r="314" spans="1:15" ht="12.75" thickBot="1" x14ac:dyDescent="0.25">
      <c r="A314" s="134" t="s">
        <v>51</v>
      </c>
      <c r="B314" s="215"/>
      <c r="C314" s="215"/>
      <c r="D314" s="215"/>
      <c r="E314" s="215"/>
      <c r="F314" s="25"/>
      <c r="G314" s="93"/>
      <c r="H314" s="49"/>
      <c r="I314" s="49"/>
      <c r="J314" s="49"/>
      <c r="K314" s="49"/>
      <c r="L314" s="49"/>
      <c r="M314" s="49"/>
      <c r="N314" s="49"/>
      <c r="O314" s="49"/>
    </row>
    <row r="315" spans="1:15" ht="12.75" thickBot="1" x14ac:dyDescent="0.25">
      <c r="A315" s="133" t="s">
        <v>24</v>
      </c>
      <c r="B315" s="215">
        <f>B316+B317</f>
        <v>500000</v>
      </c>
      <c r="C315" s="215">
        <f t="shared" ref="C315:E315" si="56">C316+C317</f>
        <v>500000</v>
      </c>
      <c r="D315" s="215">
        <f t="shared" si="56"/>
        <v>500000</v>
      </c>
      <c r="E315" s="215">
        <f t="shared" si="56"/>
        <v>500000</v>
      </c>
      <c r="F315" s="25"/>
      <c r="G315" s="93"/>
      <c r="H315" s="49"/>
      <c r="I315" s="49"/>
      <c r="J315" s="49"/>
      <c r="K315" s="49"/>
      <c r="L315" s="49"/>
      <c r="M315" s="49"/>
      <c r="N315" s="49"/>
      <c r="O315" s="49"/>
    </row>
    <row r="316" spans="1:15" ht="12.75" thickBot="1" x14ac:dyDescent="0.25">
      <c r="A316" s="134" t="s">
        <v>50</v>
      </c>
      <c r="B316" s="217">
        <v>500000</v>
      </c>
      <c r="C316" s="217">
        <v>500000</v>
      </c>
      <c r="D316" s="217">
        <v>500000</v>
      </c>
      <c r="E316" s="217">
        <v>500000</v>
      </c>
      <c r="F316" s="25"/>
      <c r="G316" s="93"/>
      <c r="H316" s="49"/>
      <c r="I316" s="49"/>
      <c r="J316" s="49"/>
      <c r="K316" s="49"/>
      <c r="L316" s="49"/>
      <c r="M316" s="49"/>
      <c r="N316" s="49"/>
      <c r="O316" s="49"/>
    </row>
    <row r="317" spans="1:15" ht="12.75" thickBot="1" x14ac:dyDescent="0.25">
      <c r="A317" s="134" t="s">
        <v>51</v>
      </c>
      <c r="B317" s="217"/>
      <c r="C317" s="217"/>
      <c r="D317" s="217"/>
      <c r="E317" s="217"/>
      <c r="F317" s="25"/>
      <c r="G317" s="93"/>
      <c r="H317" s="49"/>
      <c r="I317" s="49"/>
      <c r="J317" s="49"/>
      <c r="K317" s="49"/>
      <c r="L317" s="49"/>
      <c r="M317" s="49"/>
      <c r="N317" s="49"/>
      <c r="O317" s="49"/>
    </row>
    <row r="318" spans="1:15" ht="12.75" thickBot="1" x14ac:dyDescent="0.25">
      <c r="A318" s="133" t="s">
        <v>25</v>
      </c>
      <c r="B318" s="215">
        <f>B319+B320</f>
        <v>200000</v>
      </c>
      <c r="C318" s="215">
        <f t="shared" ref="C318:E318" si="57">C319+C320</f>
        <v>300000</v>
      </c>
      <c r="D318" s="215">
        <f t="shared" si="57"/>
        <v>300000</v>
      </c>
      <c r="E318" s="215">
        <f t="shared" si="57"/>
        <v>300000</v>
      </c>
      <c r="F318" s="25"/>
      <c r="G318" s="93"/>
      <c r="H318" s="49"/>
      <c r="I318" s="49"/>
      <c r="J318" s="49"/>
      <c r="K318" s="49"/>
      <c r="L318" s="49"/>
      <c r="M318" s="49"/>
      <c r="N318" s="49"/>
      <c r="O318" s="49"/>
    </row>
    <row r="319" spans="1:15" ht="12.75" thickBot="1" x14ac:dyDescent="0.25">
      <c r="A319" s="134" t="s">
        <v>50</v>
      </c>
      <c r="B319" s="217">
        <v>200000</v>
      </c>
      <c r="C319" s="217">
        <v>300000</v>
      </c>
      <c r="D319" s="217">
        <v>300000</v>
      </c>
      <c r="E319" s="217">
        <v>300000</v>
      </c>
      <c r="F319" s="25"/>
      <c r="G319" s="93"/>
      <c r="H319" s="49"/>
      <c r="I319" s="49"/>
      <c r="J319" s="49"/>
      <c r="K319" s="49"/>
      <c r="L319" s="49"/>
      <c r="M319" s="49"/>
      <c r="N319" s="49"/>
      <c r="O319" s="49"/>
    </row>
    <row r="320" spans="1:15" ht="12.75" thickBot="1" x14ac:dyDescent="0.25">
      <c r="A320" s="134" t="s">
        <v>51</v>
      </c>
      <c r="B320" s="217"/>
      <c r="C320" s="217"/>
      <c r="D320" s="217"/>
      <c r="E320" s="217"/>
      <c r="F320" s="25"/>
      <c r="G320" s="93"/>
      <c r="H320" s="49"/>
      <c r="I320" s="49"/>
      <c r="J320" s="49"/>
      <c r="K320" s="49"/>
      <c r="L320" s="49"/>
      <c r="M320" s="49"/>
      <c r="N320" s="49"/>
      <c r="O320" s="49"/>
    </row>
    <row r="321" spans="1:15" ht="12.75" thickBot="1" x14ac:dyDescent="0.25">
      <c r="A321" s="133" t="s">
        <v>3</v>
      </c>
      <c r="B321" s="215">
        <f>B322+B323</f>
        <v>70000</v>
      </c>
      <c r="C321" s="215">
        <f t="shared" ref="C321:E321" si="58">C322+C323</f>
        <v>0</v>
      </c>
      <c r="D321" s="215">
        <f t="shared" si="58"/>
        <v>0</v>
      </c>
      <c r="E321" s="215">
        <f t="shared" si="58"/>
        <v>0</v>
      </c>
      <c r="F321" s="25"/>
      <c r="G321" s="93"/>
      <c r="H321" s="49"/>
      <c r="I321" s="49"/>
      <c r="J321" s="49"/>
      <c r="K321" s="49"/>
      <c r="L321" s="49"/>
      <c r="M321" s="49"/>
      <c r="N321" s="49"/>
      <c r="O321" s="49"/>
    </row>
    <row r="322" spans="1:15" ht="12.75" thickBot="1" x14ac:dyDescent="0.25">
      <c r="A322" s="134" t="s">
        <v>50</v>
      </c>
      <c r="B322" s="215">
        <v>70000</v>
      </c>
      <c r="C322" s="215"/>
      <c r="D322" s="215"/>
      <c r="E322" s="215"/>
      <c r="F322" s="25"/>
      <c r="G322" s="93"/>
      <c r="H322" s="49"/>
      <c r="I322" s="49"/>
      <c r="J322" s="49"/>
      <c r="K322" s="49"/>
      <c r="L322" s="49"/>
      <c r="M322" s="49"/>
      <c r="N322" s="49"/>
      <c r="O322" s="49"/>
    </row>
    <row r="323" spans="1:15" ht="12.75" thickBot="1" x14ac:dyDescent="0.25">
      <c r="A323" s="134" t="s">
        <v>51</v>
      </c>
      <c r="B323" s="13"/>
      <c r="C323" s="12"/>
      <c r="D323" s="12"/>
      <c r="E323" s="12"/>
      <c r="F323" s="25"/>
      <c r="G323" s="93"/>
      <c r="H323" s="49"/>
      <c r="I323" s="49"/>
      <c r="J323" s="49"/>
      <c r="K323" s="49"/>
      <c r="L323" s="49"/>
      <c r="M323" s="49"/>
      <c r="N323" s="49"/>
      <c r="O323" s="49"/>
    </row>
    <row r="324" spans="1:15" ht="12.75" thickBot="1" x14ac:dyDescent="0.25">
      <c r="A324" s="137" t="s">
        <v>73</v>
      </c>
      <c r="B324" s="12">
        <f>B321+B318+B315+B312+B309+B306+B303</f>
        <v>14582000</v>
      </c>
      <c r="C324" s="12">
        <f t="shared" ref="C324:E324" si="59">C321+C318+C315+C312+C309+C306+C303</f>
        <v>15112000</v>
      </c>
      <c r="D324" s="12">
        <f t="shared" si="59"/>
        <v>15112000</v>
      </c>
      <c r="E324" s="12">
        <f t="shared" si="59"/>
        <v>15112000</v>
      </c>
      <c r="F324" s="25"/>
      <c r="G324" s="93"/>
      <c r="H324" s="49"/>
      <c r="I324" s="49"/>
      <c r="J324" s="49"/>
      <c r="K324" s="49"/>
      <c r="L324" s="49"/>
      <c r="M324" s="49"/>
      <c r="N324" s="49"/>
      <c r="O324" s="49"/>
    </row>
    <row r="325" spans="1:15" ht="12.75" thickBot="1" x14ac:dyDescent="0.25">
      <c r="A325" s="136" t="s">
        <v>31</v>
      </c>
      <c r="B325" s="41">
        <f>IF(B324-B295=0,0,"Error")</f>
        <v>0</v>
      </c>
      <c r="C325" s="41">
        <f>IF(C324-C295=0,0,"Error")</f>
        <v>0</v>
      </c>
      <c r="D325" s="41">
        <f>IF(D324-D295=0,0,"Error")</f>
        <v>0</v>
      </c>
      <c r="E325" s="41">
        <f>IF(E324-E295=0,0,"Error")</f>
        <v>0</v>
      </c>
      <c r="F325" s="25"/>
      <c r="G325" s="93"/>
      <c r="H325" s="49"/>
      <c r="I325" s="49"/>
      <c r="J325" s="49"/>
      <c r="K325" s="49"/>
      <c r="L325" s="49"/>
      <c r="M325" s="49"/>
      <c r="N325" s="49"/>
      <c r="O325" s="49"/>
    </row>
    <row r="326" spans="1:15" ht="38.25" customHeight="1" thickBot="1" x14ac:dyDescent="0.25">
      <c r="A326" s="42" t="s">
        <v>121</v>
      </c>
      <c r="B326" s="437" t="s">
        <v>74</v>
      </c>
      <c r="C326" s="438"/>
      <c r="D326" s="438"/>
      <c r="E326" s="439"/>
      <c r="F326" s="25" t="s">
        <v>122</v>
      </c>
      <c r="G326" s="93"/>
      <c r="H326" s="49"/>
      <c r="I326" s="49"/>
      <c r="J326" s="49"/>
      <c r="K326" s="49"/>
      <c r="L326" s="49"/>
      <c r="M326" s="49"/>
      <c r="N326" s="49"/>
      <c r="O326" s="49"/>
    </row>
    <row r="327" spans="1:15" ht="50.25" customHeight="1" thickBot="1" x14ac:dyDescent="0.25">
      <c r="A327" s="8" t="s">
        <v>9</v>
      </c>
      <c r="B327" s="434" t="s">
        <v>180</v>
      </c>
      <c r="C327" s="435"/>
      <c r="D327" s="435"/>
      <c r="E327" s="436"/>
      <c r="F327" s="25"/>
      <c r="G327" s="93"/>
      <c r="H327" s="49"/>
      <c r="I327" s="49"/>
      <c r="J327" s="49"/>
      <c r="K327" s="49"/>
      <c r="L327" s="49"/>
      <c r="M327" s="49"/>
      <c r="N327" s="49"/>
      <c r="O327" s="49"/>
    </row>
    <row r="328" spans="1:15" ht="12.75" thickBot="1" x14ac:dyDescent="0.25">
      <c r="A328" s="8" t="s">
        <v>14</v>
      </c>
      <c r="B328" s="365" t="s">
        <v>179</v>
      </c>
      <c r="C328" s="365"/>
      <c r="D328" s="365"/>
      <c r="E328" s="365"/>
      <c r="F328" s="25"/>
      <c r="G328" s="93"/>
      <c r="H328" s="49"/>
      <c r="I328" s="49"/>
      <c r="J328" s="49"/>
      <c r="K328" s="49"/>
      <c r="L328" s="49"/>
      <c r="M328" s="49"/>
      <c r="N328" s="49"/>
      <c r="O328" s="49"/>
    </row>
    <row r="329" spans="1:15" x14ac:dyDescent="0.2">
      <c r="A329" s="346"/>
      <c r="B329" s="5">
        <v>2020</v>
      </c>
      <c r="C329" s="5">
        <v>2021</v>
      </c>
      <c r="D329" s="5">
        <v>2022</v>
      </c>
      <c r="E329" s="5">
        <v>2023</v>
      </c>
      <c r="F329" s="25"/>
      <c r="G329" s="93"/>
      <c r="H329" s="49"/>
      <c r="I329" s="49"/>
      <c r="J329" s="49"/>
      <c r="K329" s="49"/>
      <c r="L329" s="49"/>
      <c r="M329" s="49"/>
      <c r="N329" s="49"/>
      <c r="O329" s="49"/>
    </row>
    <row r="330" spans="1:15" ht="12.75" thickBot="1" x14ac:dyDescent="0.25">
      <c r="A330" s="347"/>
      <c r="B330" s="9" t="s">
        <v>5</v>
      </c>
      <c r="C330" s="9" t="s">
        <v>6</v>
      </c>
      <c r="D330" s="9" t="s">
        <v>6</v>
      </c>
      <c r="E330" s="9" t="s">
        <v>6</v>
      </c>
      <c r="F330" s="25"/>
      <c r="G330" s="93"/>
      <c r="H330" s="49"/>
      <c r="I330" s="49"/>
      <c r="J330" s="49"/>
      <c r="K330" s="49"/>
      <c r="L330" s="49"/>
      <c r="M330" s="49"/>
      <c r="N330" s="49"/>
      <c r="O330" s="49"/>
    </row>
    <row r="331" spans="1:15" ht="12.75" thickBot="1" x14ac:dyDescent="0.25">
      <c r="A331" s="8" t="s">
        <v>8</v>
      </c>
      <c r="B331" s="110">
        <v>197</v>
      </c>
      <c r="C331" s="110">
        <v>192</v>
      </c>
      <c r="D331" s="110">
        <v>192</v>
      </c>
      <c r="E331" s="110">
        <v>192</v>
      </c>
      <c r="G331" s="93"/>
      <c r="H331" s="49"/>
      <c r="I331" s="49"/>
      <c r="J331" s="49"/>
      <c r="K331" s="49"/>
      <c r="L331" s="49"/>
      <c r="M331" s="49"/>
      <c r="N331" s="49"/>
      <c r="O331" s="49"/>
    </row>
    <row r="332" spans="1:15" ht="12.75" thickBot="1" x14ac:dyDescent="0.25">
      <c r="A332" s="8" t="s">
        <v>317</v>
      </c>
      <c r="B332" s="110">
        <v>97908000</v>
      </c>
      <c r="C332" s="110">
        <v>98270000</v>
      </c>
      <c r="D332" s="110">
        <v>98270000</v>
      </c>
      <c r="E332" s="110">
        <v>98270000</v>
      </c>
      <c r="F332" s="92"/>
      <c r="G332" s="221"/>
      <c r="H332" s="221"/>
      <c r="I332" s="221"/>
      <c r="J332" s="49"/>
      <c r="K332" s="49"/>
      <c r="L332" s="49"/>
      <c r="M332" s="49"/>
      <c r="N332" s="49"/>
      <c r="O332" s="49"/>
    </row>
    <row r="333" spans="1:15" ht="12.75" thickBot="1" x14ac:dyDescent="0.25">
      <c r="A333" s="8" t="s">
        <v>319</v>
      </c>
      <c r="B333" s="52">
        <f>B332/B331</f>
        <v>496994.92385786801</v>
      </c>
      <c r="C333" s="52">
        <f>C332/C331</f>
        <v>511822.91666666669</v>
      </c>
      <c r="D333" s="52">
        <f>D332/D331</f>
        <v>511822.91666666669</v>
      </c>
      <c r="E333" s="52">
        <f>E332/E331</f>
        <v>511822.91666666669</v>
      </c>
      <c r="F333" s="25"/>
      <c r="G333" s="93"/>
      <c r="H333" s="49"/>
      <c r="I333" s="49"/>
      <c r="J333" s="49"/>
      <c r="K333" s="25"/>
      <c r="L333" s="49"/>
      <c r="M333" s="49"/>
      <c r="N333" s="49"/>
      <c r="O333" s="49"/>
    </row>
    <row r="334" spans="1:15" ht="12.75" thickBot="1" x14ac:dyDescent="0.25">
      <c r="A334" s="8" t="s">
        <v>16</v>
      </c>
      <c r="B334" s="274"/>
      <c r="C334" s="11">
        <f>C331/B331-1</f>
        <v>-2.5380710659898442E-2</v>
      </c>
      <c r="D334" s="11">
        <f>D331/C331-1</f>
        <v>0</v>
      </c>
      <c r="E334" s="11">
        <f>E331/D331-1</f>
        <v>0</v>
      </c>
      <c r="F334" s="216"/>
      <c r="G334" s="93"/>
      <c r="H334" s="49"/>
      <c r="I334" s="49"/>
      <c r="J334" s="49"/>
      <c r="K334" s="49"/>
      <c r="L334" s="49"/>
      <c r="M334" s="49"/>
      <c r="N334" s="49"/>
      <c r="O334" s="49"/>
    </row>
    <row r="335" spans="1:15" ht="12.75" thickBot="1" x14ac:dyDescent="0.25">
      <c r="A335" s="8" t="s">
        <v>17</v>
      </c>
      <c r="B335" s="274"/>
      <c r="C335" s="11">
        <f>C332/B332-1</f>
        <v>3.697348531274347E-3</v>
      </c>
      <c r="D335" s="11">
        <f t="shared" ref="D335:E336" si="60">D332/C332-1</f>
        <v>0</v>
      </c>
      <c r="E335" s="11">
        <f t="shared" si="60"/>
        <v>0</v>
      </c>
      <c r="F335" s="25"/>
      <c r="G335" s="93"/>
      <c r="H335" s="49"/>
      <c r="I335" s="49"/>
      <c r="J335" s="49"/>
      <c r="K335" s="49"/>
      <c r="L335" s="49"/>
      <c r="M335" s="49"/>
      <c r="N335" s="49"/>
      <c r="O335" s="49"/>
    </row>
    <row r="336" spans="1:15" ht="12.75" thickBot="1" x14ac:dyDescent="0.25">
      <c r="A336" s="8" t="s">
        <v>18</v>
      </c>
      <c r="B336" s="274"/>
      <c r="C336" s="11">
        <f>C333/B333-1</f>
        <v>2.9835300315942836E-2</v>
      </c>
      <c r="D336" s="11">
        <f t="shared" si="60"/>
        <v>0</v>
      </c>
      <c r="E336" s="11">
        <f t="shared" si="60"/>
        <v>0</v>
      </c>
      <c r="F336" s="25"/>
      <c r="G336" s="93"/>
      <c r="H336" s="49"/>
      <c r="I336" s="49"/>
      <c r="J336" s="49"/>
      <c r="K336" s="49"/>
      <c r="L336" s="49"/>
      <c r="M336" s="49"/>
      <c r="N336" s="49"/>
      <c r="O336" s="49"/>
    </row>
    <row r="337" spans="1:15" ht="12.75" thickBot="1" x14ac:dyDescent="0.25">
      <c r="A337" s="348" t="s">
        <v>328</v>
      </c>
      <c r="B337" s="349"/>
      <c r="C337" s="349"/>
      <c r="D337" s="349"/>
      <c r="E337" s="350"/>
      <c r="F337" s="25"/>
      <c r="G337" s="93"/>
      <c r="H337" s="49"/>
      <c r="I337" s="49"/>
      <c r="J337" s="49"/>
      <c r="K337" s="49"/>
      <c r="L337" s="49"/>
      <c r="M337" s="49"/>
      <c r="N337" s="49"/>
      <c r="O337" s="49"/>
    </row>
    <row r="338" spans="1:15" x14ac:dyDescent="0.2">
      <c r="A338" s="346"/>
      <c r="B338" s="5">
        <v>2020</v>
      </c>
      <c r="C338" s="5">
        <v>2021</v>
      </c>
      <c r="D338" s="5">
        <v>2022</v>
      </c>
      <c r="E338" s="5">
        <v>2023</v>
      </c>
      <c r="F338" s="25"/>
      <c r="G338" s="93"/>
      <c r="H338" s="49"/>
      <c r="I338" s="49"/>
      <c r="J338" s="49"/>
      <c r="K338" s="49"/>
      <c r="L338" s="49"/>
      <c r="M338" s="49"/>
      <c r="N338" s="49"/>
      <c r="O338" s="49"/>
    </row>
    <row r="339" spans="1:15" ht="12.75" thickBot="1" x14ac:dyDescent="0.25">
      <c r="A339" s="347"/>
      <c r="B339" s="9" t="s">
        <v>5</v>
      </c>
      <c r="C339" s="9" t="s">
        <v>6</v>
      </c>
      <c r="D339" s="9" t="s">
        <v>6</v>
      </c>
      <c r="E339" s="9" t="s">
        <v>6</v>
      </c>
      <c r="F339" s="25"/>
      <c r="G339" s="93"/>
      <c r="H339" s="49"/>
      <c r="I339" s="49"/>
      <c r="J339" s="49"/>
      <c r="K339" s="49"/>
      <c r="L339" s="49"/>
      <c r="M339" s="49"/>
      <c r="N339" s="49"/>
      <c r="O339" s="49"/>
    </row>
    <row r="340" spans="1:15" ht="12.75" thickBot="1" x14ac:dyDescent="0.25">
      <c r="A340" s="133" t="s">
        <v>0</v>
      </c>
      <c r="B340" s="222">
        <f>B341+B342</f>
        <v>71980000</v>
      </c>
      <c r="C340" s="222">
        <f t="shared" ref="C340:E340" si="61">C341+C342</f>
        <v>72400000</v>
      </c>
      <c r="D340" s="222">
        <f t="shared" si="61"/>
        <v>72400000</v>
      </c>
      <c r="E340" s="222">
        <f t="shared" si="61"/>
        <v>72400000</v>
      </c>
      <c r="F340" s="25"/>
      <c r="G340" s="93"/>
      <c r="H340" s="49"/>
      <c r="I340" s="49"/>
      <c r="J340" s="49"/>
      <c r="K340" s="49"/>
      <c r="L340" s="49"/>
      <c r="M340" s="49"/>
      <c r="N340" s="49"/>
      <c r="O340" s="49"/>
    </row>
    <row r="341" spans="1:15" ht="12.75" thickBot="1" x14ac:dyDescent="0.25">
      <c r="A341" s="134" t="s">
        <v>50</v>
      </c>
      <c r="B341" s="223">
        <v>71980000</v>
      </c>
      <c r="C341" s="223">
        <v>72400000</v>
      </c>
      <c r="D341" s="223">
        <v>72400000</v>
      </c>
      <c r="E341" s="223">
        <v>72400000</v>
      </c>
      <c r="F341" s="25"/>
      <c r="G341" s="93"/>
      <c r="H341" s="49"/>
      <c r="I341" s="49"/>
      <c r="J341" s="49"/>
      <c r="K341" s="49"/>
      <c r="L341" s="49"/>
      <c r="M341" s="49"/>
      <c r="N341" s="49"/>
      <c r="O341" s="49"/>
    </row>
    <row r="342" spans="1:15" ht="12.75" thickBot="1" x14ac:dyDescent="0.25">
      <c r="A342" s="134" t="s">
        <v>51</v>
      </c>
      <c r="B342" s="223"/>
      <c r="C342" s="224"/>
      <c r="D342" s="224"/>
      <c r="E342" s="224"/>
      <c r="F342" s="25"/>
      <c r="G342" s="93"/>
      <c r="H342" s="49"/>
      <c r="I342" s="49"/>
      <c r="J342" s="49"/>
      <c r="K342" s="49"/>
      <c r="L342" s="49"/>
      <c r="M342" s="49"/>
      <c r="N342" s="49"/>
      <c r="O342" s="49"/>
    </row>
    <row r="343" spans="1:15" ht="24.75" thickBot="1" x14ac:dyDescent="0.25">
      <c r="A343" s="133" t="s">
        <v>28</v>
      </c>
      <c r="B343" s="222">
        <f>B344+B345</f>
        <v>12059000</v>
      </c>
      <c r="C343" s="222">
        <f t="shared" ref="C343:E343" si="62">C344+C345</f>
        <v>12000000</v>
      </c>
      <c r="D343" s="222">
        <f t="shared" si="62"/>
        <v>12000000</v>
      </c>
      <c r="E343" s="222">
        <f t="shared" si="62"/>
        <v>12000000</v>
      </c>
      <c r="F343" s="25"/>
      <c r="G343" s="93"/>
      <c r="H343" s="49"/>
      <c r="I343" s="49"/>
      <c r="J343" s="49"/>
      <c r="K343" s="49"/>
      <c r="L343" s="49"/>
      <c r="M343" s="49"/>
      <c r="N343" s="49"/>
      <c r="O343" s="49"/>
    </row>
    <row r="344" spans="1:15" ht="12.75" thickBot="1" x14ac:dyDescent="0.25">
      <c r="A344" s="134" t="s">
        <v>50</v>
      </c>
      <c r="B344" s="223">
        <v>12059000</v>
      </c>
      <c r="C344" s="223">
        <v>12000000</v>
      </c>
      <c r="D344" s="223">
        <v>12000000</v>
      </c>
      <c r="E344" s="223">
        <v>12000000</v>
      </c>
      <c r="F344" s="25"/>
      <c r="G344" s="93"/>
      <c r="H344" s="49"/>
      <c r="I344" s="49"/>
      <c r="J344" s="49"/>
      <c r="K344" s="49"/>
      <c r="L344" s="49"/>
      <c r="M344" s="49"/>
      <c r="N344" s="49"/>
      <c r="O344" s="49"/>
    </row>
    <row r="345" spans="1:15" ht="12.75" thickBot="1" x14ac:dyDescent="0.25">
      <c r="A345" s="134" t="s">
        <v>51</v>
      </c>
      <c r="B345" s="223"/>
      <c r="C345" s="223"/>
      <c r="D345" s="223"/>
      <c r="E345" s="223"/>
      <c r="F345" s="25"/>
      <c r="G345" s="93"/>
      <c r="H345" s="49"/>
      <c r="I345" s="49"/>
      <c r="J345" s="49"/>
      <c r="K345" s="49"/>
      <c r="L345" s="49"/>
      <c r="M345" s="49"/>
      <c r="N345" s="49"/>
      <c r="O345" s="49"/>
    </row>
    <row r="346" spans="1:15" ht="12.75" thickBot="1" x14ac:dyDescent="0.25">
      <c r="A346" s="133" t="s">
        <v>1</v>
      </c>
      <c r="B346" s="215">
        <f>B347+B348</f>
        <v>13048718</v>
      </c>
      <c r="C346" s="215">
        <f t="shared" ref="C346:E346" si="63">C347+C348</f>
        <v>12870000</v>
      </c>
      <c r="D346" s="215">
        <f t="shared" si="63"/>
        <v>12870000</v>
      </c>
      <c r="E346" s="215">
        <f t="shared" si="63"/>
        <v>12870000</v>
      </c>
      <c r="F346" s="25"/>
      <c r="G346" s="93"/>
      <c r="H346" s="49"/>
      <c r="I346" s="49"/>
      <c r="J346" s="49"/>
      <c r="K346" s="49"/>
      <c r="L346" s="49"/>
      <c r="M346" s="49"/>
      <c r="N346" s="49"/>
      <c r="O346" s="49"/>
    </row>
    <row r="347" spans="1:15" ht="12.75" thickBot="1" x14ac:dyDescent="0.25">
      <c r="A347" s="134" t="s">
        <v>50</v>
      </c>
      <c r="B347" s="217">
        <v>12979718</v>
      </c>
      <c r="C347" s="217">
        <v>12800000</v>
      </c>
      <c r="D347" s="217">
        <v>12800000</v>
      </c>
      <c r="E347" s="217">
        <v>12800000</v>
      </c>
      <c r="F347" s="25"/>
      <c r="G347" s="93"/>
      <c r="H347" s="49"/>
      <c r="I347" s="49"/>
      <c r="J347" s="49"/>
      <c r="K347" s="49"/>
      <c r="L347" s="49"/>
      <c r="M347" s="49"/>
      <c r="N347" s="49"/>
      <c r="O347" s="49"/>
    </row>
    <row r="348" spans="1:15" ht="12.75" thickBot="1" x14ac:dyDescent="0.25">
      <c r="A348" s="134" t="s">
        <v>51</v>
      </c>
      <c r="B348" s="223">
        <v>69000</v>
      </c>
      <c r="C348" s="223">
        <v>70000</v>
      </c>
      <c r="D348" s="223">
        <v>70000</v>
      </c>
      <c r="E348" s="223">
        <v>70000</v>
      </c>
      <c r="F348" s="25"/>
      <c r="G348" s="93"/>
      <c r="H348" s="49"/>
      <c r="I348" s="49"/>
      <c r="J348" s="49"/>
      <c r="K348" s="49"/>
      <c r="L348" s="49"/>
      <c r="M348" s="49"/>
      <c r="N348" s="49"/>
      <c r="O348" s="49"/>
    </row>
    <row r="349" spans="1:15" ht="12.75" thickBot="1" x14ac:dyDescent="0.25">
      <c r="A349" s="133" t="s">
        <v>2</v>
      </c>
      <c r="B349" s="222">
        <f>B350+B351</f>
        <v>0</v>
      </c>
      <c r="C349" s="222">
        <f t="shared" ref="C349:E349" si="64">C350+C351</f>
        <v>0</v>
      </c>
      <c r="D349" s="222">
        <f t="shared" si="64"/>
        <v>0</v>
      </c>
      <c r="E349" s="222">
        <f t="shared" si="64"/>
        <v>0</v>
      </c>
      <c r="F349" s="25"/>
      <c r="G349" s="93"/>
      <c r="H349" s="49"/>
      <c r="I349" s="49"/>
      <c r="J349" s="49"/>
      <c r="K349" s="49"/>
      <c r="L349" s="49"/>
      <c r="M349" s="49"/>
      <c r="N349" s="49"/>
      <c r="O349" s="49"/>
    </row>
    <row r="350" spans="1:15" ht="12.75" thickBot="1" x14ac:dyDescent="0.25">
      <c r="A350" s="134" t="s">
        <v>50</v>
      </c>
      <c r="B350" s="222"/>
      <c r="C350" s="222"/>
      <c r="D350" s="222"/>
      <c r="E350" s="222"/>
      <c r="F350" s="25"/>
      <c r="G350" s="93"/>
      <c r="H350" s="49"/>
      <c r="I350" s="49"/>
      <c r="J350" s="49"/>
      <c r="K350" s="49"/>
      <c r="L350" s="49"/>
      <c r="M350" s="49"/>
      <c r="N350" s="49"/>
      <c r="O350" s="49"/>
    </row>
    <row r="351" spans="1:15" ht="12.75" thickBot="1" x14ac:dyDescent="0.25">
      <c r="A351" s="134" t="s">
        <v>51</v>
      </c>
      <c r="B351" s="222"/>
      <c r="C351" s="222"/>
      <c r="D351" s="222"/>
      <c r="E351" s="222"/>
      <c r="F351" s="25"/>
      <c r="G351" s="93"/>
      <c r="H351" s="49"/>
      <c r="I351" s="49"/>
      <c r="J351" s="49"/>
      <c r="K351" s="49"/>
      <c r="L351" s="49"/>
      <c r="M351" s="49"/>
      <c r="N351" s="49"/>
      <c r="O351" s="49"/>
    </row>
    <row r="352" spans="1:15" ht="12.75" thickBot="1" x14ac:dyDescent="0.25">
      <c r="A352" s="133" t="s">
        <v>24</v>
      </c>
      <c r="B352" s="222">
        <f>B353+B354</f>
        <v>500000</v>
      </c>
      <c r="C352" s="222">
        <f t="shared" ref="C352:E352" si="65">C353+C354</f>
        <v>500000</v>
      </c>
      <c r="D352" s="222">
        <f t="shared" si="65"/>
        <v>500000</v>
      </c>
      <c r="E352" s="222">
        <f t="shared" si="65"/>
        <v>500000</v>
      </c>
      <c r="F352" s="25"/>
      <c r="G352" s="93"/>
      <c r="H352" s="49"/>
      <c r="I352" s="49"/>
      <c r="J352" s="49"/>
      <c r="K352" s="49"/>
      <c r="L352" s="49"/>
      <c r="M352" s="49"/>
      <c r="N352" s="49"/>
      <c r="O352" s="49"/>
    </row>
    <row r="353" spans="1:15" ht="12.75" thickBot="1" x14ac:dyDescent="0.25">
      <c r="A353" s="134" t="s">
        <v>50</v>
      </c>
      <c r="B353" s="223">
        <v>500000</v>
      </c>
      <c r="C353" s="223">
        <v>500000</v>
      </c>
      <c r="D353" s="223">
        <v>500000</v>
      </c>
      <c r="E353" s="223">
        <v>500000</v>
      </c>
      <c r="F353" s="25"/>
      <c r="G353" s="93"/>
      <c r="H353" s="49"/>
      <c r="I353" s="49"/>
      <c r="J353" s="49"/>
      <c r="K353" s="49"/>
      <c r="L353" s="49"/>
      <c r="M353" s="49"/>
      <c r="N353" s="49"/>
      <c r="O353" s="49"/>
    </row>
    <row r="354" spans="1:15" ht="12.75" thickBot="1" x14ac:dyDescent="0.25">
      <c r="A354" s="134" t="s">
        <v>51</v>
      </c>
      <c r="B354" s="223"/>
      <c r="C354" s="223"/>
      <c r="D354" s="223"/>
      <c r="E354" s="223"/>
      <c r="F354" s="25"/>
      <c r="G354" s="93"/>
      <c r="H354" s="49"/>
      <c r="I354" s="49"/>
      <c r="J354" s="49"/>
      <c r="K354" s="49"/>
      <c r="L354" s="49"/>
      <c r="M354" s="49"/>
      <c r="N354" s="49"/>
      <c r="O354" s="49"/>
    </row>
    <row r="355" spans="1:15" ht="12.75" thickBot="1" x14ac:dyDescent="0.25">
      <c r="A355" s="133" t="s">
        <v>25</v>
      </c>
      <c r="B355" s="222">
        <f>B356+B357</f>
        <v>320282</v>
      </c>
      <c r="C355" s="222">
        <f t="shared" ref="C355:E355" si="66">C356+C357</f>
        <v>500000</v>
      </c>
      <c r="D355" s="222">
        <f t="shared" si="66"/>
        <v>500000</v>
      </c>
      <c r="E355" s="222">
        <f t="shared" si="66"/>
        <v>500000</v>
      </c>
      <c r="F355" s="25"/>
      <c r="G355" s="93"/>
      <c r="H355" s="49"/>
      <c r="I355" s="49"/>
      <c r="J355" s="49"/>
      <c r="K355" s="49"/>
      <c r="L355" s="49"/>
      <c r="M355" s="49"/>
      <c r="N355" s="49"/>
      <c r="O355" s="49"/>
    </row>
    <row r="356" spans="1:15" ht="12.75" thickBot="1" x14ac:dyDescent="0.25">
      <c r="A356" s="134" t="s">
        <v>50</v>
      </c>
      <c r="B356" s="223">
        <v>320282</v>
      </c>
      <c r="C356" s="223">
        <v>500000</v>
      </c>
      <c r="D356" s="223">
        <v>500000</v>
      </c>
      <c r="E356" s="223">
        <v>500000</v>
      </c>
      <c r="F356" s="25"/>
      <c r="G356" s="93"/>
      <c r="H356" s="49"/>
      <c r="I356" s="49"/>
      <c r="J356" s="49"/>
      <c r="K356" s="49"/>
      <c r="L356" s="49"/>
      <c r="M356" s="49"/>
      <c r="N356" s="49"/>
      <c r="O356" s="49"/>
    </row>
    <row r="357" spans="1:15" ht="12.75" thickBot="1" x14ac:dyDescent="0.25">
      <c r="A357" s="134" t="s">
        <v>51</v>
      </c>
      <c r="B357" s="223"/>
      <c r="C357" s="223"/>
      <c r="D357" s="223"/>
      <c r="E357" s="223"/>
      <c r="F357" s="25"/>
      <c r="G357" s="93"/>
      <c r="H357" s="49"/>
      <c r="I357" s="49"/>
      <c r="J357" s="49"/>
      <c r="K357" s="49"/>
      <c r="L357" s="49"/>
      <c r="M357" s="49"/>
      <c r="N357" s="49"/>
      <c r="O357" s="49"/>
    </row>
    <row r="358" spans="1:15" ht="12.75" thickBot="1" x14ac:dyDescent="0.25">
      <c r="A358" s="133" t="s">
        <v>3</v>
      </c>
      <c r="B358" s="222">
        <f>B359+B360</f>
        <v>0</v>
      </c>
      <c r="C358" s="222">
        <f t="shared" ref="C358:E358" si="67">C359+C360</f>
        <v>0</v>
      </c>
      <c r="D358" s="222">
        <f t="shared" si="67"/>
        <v>0</v>
      </c>
      <c r="E358" s="222">
        <f t="shared" si="67"/>
        <v>0</v>
      </c>
      <c r="F358" s="25"/>
      <c r="G358" s="93"/>
      <c r="H358" s="49"/>
      <c r="I358" s="49"/>
      <c r="J358" s="49"/>
      <c r="K358" s="49"/>
      <c r="L358" s="49"/>
      <c r="M358" s="49"/>
      <c r="N358" s="49"/>
      <c r="O358" s="49"/>
    </row>
    <row r="359" spans="1:15" ht="12.75" thickBot="1" x14ac:dyDescent="0.25">
      <c r="A359" s="134" t="s">
        <v>50</v>
      </c>
      <c r="B359" s="222"/>
      <c r="C359" s="222"/>
      <c r="D359" s="222"/>
      <c r="E359" s="222"/>
      <c r="F359" s="25"/>
      <c r="G359" s="93"/>
      <c r="H359" s="49"/>
      <c r="I359" s="49"/>
      <c r="J359" s="49"/>
      <c r="K359" s="49"/>
      <c r="L359" s="49"/>
      <c r="M359" s="49"/>
      <c r="N359" s="49"/>
      <c r="O359" s="49"/>
    </row>
    <row r="360" spans="1:15" ht="12.75" thickBot="1" x14ac:dyDescent="0.25">
      <c r="A360" s="134" t="s">
        <v>51</v>
      </c>
      <c r="B360" s="13"/>
      <c r="C360" s="12"/>
      <c r="D360" s="12"/>
      <c r="E360" s="12"/>
      <c r="F360" s="25"/>
      <c r="G360" s="93"/>
      <c r="H360" s="49"/>
      <c r="I360" s="49"/>
      <c r="J360" s="49"/>
      <c r="K360" s="49"/>
      <c r="L360" s="49"/>
      <c r="M360" s="49"/>
      <c r="N360" s="49"/>
      <c r="O360" s="49"/>
    </row>
    <row r="361" spans="1:15" ht="12.75" thickBot="1" x14ac:dyDescent="0.25">
      <c r="A361" s="137" t="s">
        <v>75</v>
      </c>
      <c r="B361" s="12">
        <f>B358+B355+B352+B349+B346+B343+B340</f>
        <v>97908000</v>
      </c>
      <c r="C361" s="12">
        <f t="shared" ref="C361:E361" si="68">C358+C355+C352+C349+C346+C343+C340</f>
        <v>98270000</v>
      </c>
      <c r="D361" s="12">
        <f t="shared" si="68"/>
        <v>98270000</v>
      </c>
      <c r="E361" s="12">
        <f t="shared" si="68"/>
        <v>98270000</v>
      </c>
      <c r="F361" s="25"/>
      <c r="G361" s="93"/>
      <c r="H361" s="49"/>
      <c r="I361" s="49"/>
      <c r="J361" s="49"/>
      <c r="K361" s="49"/>
      <c r="L361" s="49"/>
      <c r="M361" s="49"/>
      <c r="N361" s="49"/>
      <c r="O361" s="49"/>
    </row>
    <row r="362" spans="1:15" ht="12.75" thickBot="1" x14ac:dyDescent="0.25">
      <c r="A362" s="136" t="s">
        <v>31</v>
      </c>
      <c r="B362" s="41">
        <f>IF(B361-B332=0,0,"Error")</f>
        <v>0</v>
      </c>
      <c r="C362" s="41">
        <f>IF(C361-C332=0,0,"Error")</f>
        <v>0</v>
      </c>
      <c r="D362" s="41">
        <f>IF(D361-D332=0,0,"Error")</f>
        <v>0</v>
      </c>
      <c r="E362" s="41">
        <f>IF(E361-E332=0,0,"Error")</f>
        <v>0</v>
      </c>
      <c r="F362" s="25"/>
      <c r="G362" s="93"/>
      <c r="H362" s="49"/>
      <c r="I362" s="49"/>
      <c r="J362" s="49"/>
      <c r="K362" s="49"/>
      <c r="L362" s="49"/>
      <c r="M362" s="49"/>
      <c r="N362" s="49"/>
      <c r="O362" s="49"/>
    </row>
    <row r="363" spans="1:15" ht="27.75" customHeight="1" thickBot="1" x14ac:dyDescent="0.25">
      <c r="A363" s="42" t="s">
        <v>123</v>
      </c>
      <c r="B363" s="437" t="s">
        <v>76</v>
      </c>
      <c r="C363" s="438"/>
      <c r="D363" s="438"/>
      <c r="E363" s="439"/>
      <c r="F363" s="25" t="s">
        <v>77</v>
      </c>
      <c r="G363" s="93"/>
      <c r="H363" s="49"/>
      <c r="I363" s="49"/>
      <c r="J363" s="49"/>
      <c r="K363" s="49"/>
      <c r="L363" s="49"/>
      <c r="M363" s="49"/>
      <c r="N363" s="49"/>
      <c r="O363" s="49"/>
    </row>
    <row r="364" spans="1:15" ht="86.25" customHeight="1" thickBot="1" x14ac:dyDescent="0.25">
      <c r="A364" s="8" t="s">
        <v>9</v>
      </c>
      <c r="B364" s="480" t="s">
        <v>173</v>
      </c>
      <c r="C364" s="480"/>
      <c r="D364" s="480"/>
      <c r="E364" s="480"/>
      <c r="F364" s="25"/>
      <c r="G364" s="93"/>
      <c r="H364" s="49"/>
      <c r="I364" s="49"/>
      <c r="J364" s="49"/>
      <c r="K364" s="49"/>
      <c r="L364" s="49"/>
      <c r="M364" s="49"/>
      <c r="N364" s="49"/>
      <c r="O364" s="49"/>
    </row>
    <row r="365" spans="1:15" ht="12.75" thickBot="1" x14ac:dyDescent="0.25">
      <c r="A365" s="8" t="s">
        <v>14</v>
      </c>
      <c r="B365" s="434" t="s">
        <v>78</v>
      </c>
      <c r="C365" s="435"/>
      <c r="D365" s="435"/>
      <c r="E365" s="436"/>
      <c r="F365" s="25"/>
      <c r="G365" s="93"/>
      <c r="H365" s="49"/>
      <c r="I365" s="49"/>
      <c r="J365" s="49"/>
      <c r="K365" s="49"/>
      <c r="L365" s="49"/>
      <c r="M365" s="49"/>
      <c r="N365" s="49"/>
      <c r="O365" s="49"/>
    </row>
    <row r="366" spans="1:15" x14ac:dyDescent="0.2">
      <c r="A366" s="346"/>
      <c r="B366" s="5">
        <v>2020</v>
      </c>
      <c r="C366" s="5">
        <v>2021</v>
      </c>
      <c r="D366" s="5">
        <v>2022</v>
      </c>
      <c r="E366" s="5">
        <v>2023</v>
      </c>
      <c r="F366" s="25"/>
      <c r="G366" s="93"/>
      <c r="H366" s="49"/>
      <c r="I366" s="49"/>
      <c r="J366" s="49"/>
      <c r="K366" s="49"/>
      <c r="L366" s="49"/>
      <c r="M366" s="49"/>
      <c r="N366" s="49"/>
      <c r="O366" s="49"/>
    </row>
    <row r="367" spans="1:15" ht="12.75" thickBot="1" x14ac:dyDescent="0.25">
      <c r="A367" s="347"/>
      <c r="B367" s="9" t="s">
        <v>5</v>
      </c>
      <c r="C367" s="9" t="s">
        <v>6</v>
      </c>
      <c r="D367" s="9" t="s">
        <v>6</v>
      </c>
      <c r="E367" s="143" t="s">
        <v>6</v>
      </c>
      <c r="F367" s="233"/>
      <c r="G367" s="93"/>
      <c r="H367" s="49"/>
      <c r="I367" s="49"/>
      <c r="J367" s="49"/>
      <c r="K367" s="49"/>
      <c r="L367" s="49"/>
      <c r="M367" s="49"/>
      <c r="N367" s="49"/>
      <c r="O367" s="49"/>
    </row>
    <row r="368" spans="1:15" ht="12.75" thickBot="1" x14ac:dyDescent="0.25">
      <c r="A368" s="8" t="s">
        <v>8</v>
      </c>
      <c r="B368" s="110">
        <v>130</v>
      </c>
      <c r="C368" s="110">
        <v>110</v>
      </c>
      <c r="D368" s="110">
        <v>113</v>
      </c>
      <c r="E368" s="110">
        <v>123</v>
      </c>
      <c r="F368" s="233"/>
      <c r="G368" s="232"/>
      <c r="H368" s="49"/>
      <c r="I368" s="49"/>
      <c r="J368" s="49"/>
      <c r="K368" s="49"/>
      <c r="L368" s="49"/>
      <c r="M368" s="49"/>
      <c r="N368" s="49"/>
      <c r="O368" s="49"/>
    </row>
    <row r="369" spans="1:15" ht="12.75" thickBot="1" x14ac:dyDescent="0.25">
      <c r="A369" s="8" t="s">
        <v>320</v>
      </c>
      <c r="B369" s="110">
        <v>89652170</v>
      </c>
      <c r="C369" s="110">
        <v>75800000</v>
      </c>
      <c r="D369" s="110">
        <v>80300000</v>
      </c>
      <c r="E369" s="234">
        <v>89580000</v>
      </c>
      <c r="F369" s="79"/>
      <c r="G369" s="79"/>
      <c r="H369" s="79"/>
      <c r="I369" s="79"/>
      <c r="J369" s="49"/>
      <c r="K369" s="49"/>
      <c r="L369" s="49"/>
      <c r="M369" s="49"/>
      <c r="N369" s="49"/>
      <c r="O369" s="49"/>
    </row>
    <row r="370" spans="1:15" ht="12.75" thickBot="1" x14ac:dyDescent="0.25">
      <c r="A370" s="8" t="s">
        <v>319</v>
      </c>
      <c r="B370" s="10">
        <f>B369/B368</f>
        <v>689632.07692307688</v>
      </c>
      <c r="C370" s="10">
        <f>C369/C368</f>
        <v>689090.90909090906</v>
      </c>
      <c r="D370" s="10">
        <f>D369/D368</f>
        <v>710619.46902654867</v>
      </c>
      <c r="E370" s="144">
        <f>E369/E368</f>
        <v>728292.68292682932</v>
      </c>
      <c r="F370" s="235"/>
      <c r="G370" s="93"/>
      <c r="H370" s="49"/>
      <c r="I370" s="49"/>
      <c r="J370" s="49"/>
      <c r="K370" s="49"/>
      <c r="L370" s="49"/>
      <c r="M370" s="49"/>
      <c r="N370" s="49"/>
      <c r="O370" s="49"/>
    </row>
    <row r="371" spans="1:15" ht="12.75" thickBot="1" x14ac:dyDescent="0.25">
      <c r="A371" s="8" t="s">
        <v>16</v>
      </c>
      <c r="B371" s="274"/>
      <c r="C371" s="11">
        <f>C368/B368-1</f>
        <v>-0.15384615384615385</v>
      </c>
      <c r="D371" s="11">
        <f>D368/C368-1</f>
        <v>2.7272727272727337E-2</v>
      </c>
      <c r="E371" s="145">
        <f>E368/D368-1</f>
        <v>8.8495575221238854E-2</v>
      </c>
      <c r="F371" s="233"/>
      <c r="G371" s="93"/>
      <c r="H371" s="49"/>
      <c r="I371" s="49"/>
      <c r="J371" s="49"/>
      <c r="K371" s="49"/>
      <c r="L371" s="49"/>
      <c r="M371" s="49"/>
      <c r="N371" s="49"/>
      <c r="O371" s="49"/>
    </row>
    <row r="372" spans="1:15" ht="12.75" thickBot="1" x14ac:dyDescent="0.25">
      <c r="A372" s="8" t="s">
        <v>17</v>
      </c>
      <c r="B372" s="274"/>
      <c r="C372" s="11">
        <f>C369/B369-1</f>
        <v>-0.154510147384051</v>
      </c>
      <c r="D372" s="11">
        <f t="shared" ref="D372:E373" si="69">D369/C369-1</f>
        <v>5.9366754617414141E-2</v>
      </c>
      <c r="E372" s="145">
        <f t="shared" si="69"/>
        <v>0.11556662515566618</v>
      </c>
      <c r="F372" s="233"/>
      <c r="G372" s="93"/>
      <c r="H372" s="49"/>
      <c r="I372" s="49"/>
      <c r="J372" s="49"/>
      <c r="K372" s="49"/>
      <c r="L372" s="49"/>
      <c r="M372" s="49"/>
      <c r="N372" s="49"/>
      <c r="O372" s="49"/>
    </row>
    <row r="373" spans="1:15" ht="12.75" thickBot="1" x14ac:dyDescent="0.25">
      <c r="A373" s="8" t="s">
        <v>18</v>
      </c>
      <c r="B373" s="274"/>
      <c r="C373" s="11">
        <f>C370/B370-1</f>
        <v>-7.8471963569670677E-4</v>
      </c>
      <c r="D373" s="11">
        <f t="shared" si="69"/>
        <v>3.1241973521376698E-2</v>
      </c>
      <c r="E373" s="11">
        <f t="shared" si="69"/>
        <v>2.4870151565774767E-2</v>
      </c>
      <c r="F373" s="25"/>
      <c r="G373" s="93"/>
      <c r="H373" s="49"/>
      <c r="I373" s="49"/>
      <c r="J373" s="49"/>
      <c r="K373" s="49"/>
      <c r="L373" s="49"/>
      <c r="M373" s="49"/>
      <c r="N373" s="49"/>
      <c r="O373" s="49"/>
    </row>
    <row r="374" spans="1:15" ht="12.75" thickBot="1" x14ac:dyDescent="0.25">
      <c r="A374" s="348" t="s">
        <v>329</v>
      </c>
      <c r="B374" s="349"/>
      <c r="C374" s="349"/>
      <c r="D374" s="349"/>
      <c r="E374" s="350"/>
      <c r="F374" s="25"/>
      <c r="G374" s="93"/>
      <c r="H374" s="49"/>
      <c r="I374" s="49"/>
      <c r="J374" s="49"/>
      <c r="K374" s="49"/>
      <c r="L374" s="49"/>
      <c r="M374" s="49"/>
      <c r="N374" s="49"/>
      <c r="O374" s="49"/>
    </row>
    <row r="375" spans="1:15" x14ac:dyDescent="0.2">
      <c r="A375" s="346"/>
      <c r="B375" s="5">
        <v>2020</v>
      </c>
      <c r="C375" s="5">
        <v>2021</v>
      </c>
      <c r="D375" s="5">
        <v>2022</v>
      </c>
      <c r="E375" s="5">
        <v>2023</v>
      </c>
      <c r="F375" s="25"/>
      <c r="G375" s="93"/>
      <c r="H375" s="49"/>
      <c r="I375" s="49"/>
      <c r="J375" s="49"/>
      <c r="K375" s="49"/>
      <c r="L375" s="49"/>
      <c r="M375" s="49"/>
      <c r="N375" s="49"/>
      <c r="O375" s="49"/>
    </row>
    <row r="376" spans="1:15" ht="12.75" thickBot="1" x14ac:dyDescent="0.25">
      <c r="A376" s="347"/>
      <c r="B376" s="9" t="s">
        <v>5</v>
      </c>
      <c r="C376" s="9" t="s">
        <v>6</v>
      </c>
      <c r="D376" s="9" t="s">
        <v>6</v>
      </c>
      <c r="E376" s="9" t="s">
        <v>6</v>
      </c>
      <c r="F376" s="25"/>
      <c r="G376" s="93"/>
      <c r="H376" s="49"/>
      <c r="I376" s="49"/>
      <c r="J376" s="49"/>
      <c r="K376" s="49"/>
      <c r="L376" s="49"/>
      <c r="M376" s="49"/>
      <c r="N376" s="49"/>
      <c r="O376" s="49"/>
    </row>
    <row r="377" spans="1:15" ht="12.75" thickBot="1" x14ac:dyDescent="0.25">
      <c r="A377" s="133" t="s">
        <v>0</v>
      </c>
      <c r="B377" s="215">
        <f>B378+B379</f>
        <v>0</v>
      </c>
      <c r="C377" s="215">
        <f t="shared" ref="C377:E377" si="70">C378+C379</f>
        <v>0</v>
      </c>
      <c r="D377" s="215">
        <f t="shared" si="70"/>
        <v>0</v>
      </c>
      <c r="E377" s="215">
        <f t="shared" si="70"/>
        <v>0</v>
      </c>
      <c r="F377" s="25"/>
      <c r="G377" s="93"/>
      <c r="H377" s="49"/>
      <c r="I377" s="49"/>
      <c r="J377" s="49"/>
      <c r="K377" s="49"/>
      <c r="L377" s="49"/>
      <c r="M377" s="49"/>
      <c r="N377" s="49"/>
      <c r="O377" s="49"/>
    </row>
    <row r="378" spans="1:15" ht="12.75" thickBot="1" x14ac:dyDescent="0.25">
      <c r="A378" s="134" t="s">
        <v>50</v>
      </c>
      <c r="B378" s="215"/>
      <c r="C378" s="236"/>
      <c r="D378" s="236"/>
      <c r="E378" s="236"/>
      <c r="F378" s="25"/>
      <c r="G378" s="93"/>
      <c r="H378" s="49"/>
      <c r="I378" s="49"/>
      <c r="J378" s="49"/>
      <c r="K378" s="49"/>
      <c r="L378" s="49"/>
      <c r="M378" s="49"/>
      <c r="N378" s="49"/>
      <c r="O378" s="49"/>
    </row>
    <row r="379" spans="1:15" ht="12.75" thickBot="1" x14ac:dyDescent="0.25">
      <c r="A379" s="134" t="s">
        <v>51</v>
      </c>
      <c r="B379" s="215"/>
      <c r="C379" s="236"/>
      <c r="D379" s="236"/>
      <c r="E379" s="236"/>
      <c r="F379" s="25"/>
      <c r="G379" s="93"/>
      <c r="H379" s="49"/>
      <c r="I379" s="49"/>
      <c r="J379" s="49"/>
      <c r="K379" s="49"/>
      <c r="L379" s="49"/>
      <c r="M379" s="49"/>
      <c r="N379" s="49"/>
      <c r="O379" s="49"/>
    </row>
    <row r="380" spans="1:15" ht="24.75" thickBot="1" x14ac:dyDescent="0.25">
      <c r="A380" s="133" t="s">
        <v>28</v>
      </c>
      <c r="B380" s="215">
        <f>B381+B382</f>
        <v>0</v>
      </c>
      <c r="C380" s="215">
        <f t="shared" ref="C380:E380" si="71">C381+C382</f>
        <v>0</v>
      </c>
      <c r="D380" s="215">
        <f t="shared" si="71"/>
        <v>0</v>
      </c>
      <c r="E380" s="215">
        <f t="shared" si="71"/>
        <v>0</v>
      </c>
      <c r="F380" s="25"/>
      <c r="G380" s="93"/>
      <c r="H380" s="49"/>
      <c r="I380" s="49"/>
      <c r="J380" s="49"/>
      <c r="K380" s="49"/>
      <c r="L380" s="49"/>
      <c r="M380" s="49"/>
      <c r="N380" s="49"/>
      <c r="O380" s="49"/>
    </row>
    <row r="381" spans="1:15" ht="12.75" thickBot="1" x14ac:dyDescent="0.25">
      <c r="A381" s="134" t="s">
        <v>50</v>
      </c>
      <c r="B381" s="215"/>
      <c r="C381" s="215"/>
      <c r="D381" s="215"/>
      <c r="E381" s="215"/>
      <c r="F381" s="25"/>
      <c r="G381" s="93"/>
      <c r="H381" s="49"/>
      <c r="I381" s="49"/>
      <c r="J381" s="49"/>
      <c r="K381" s="49"/>
      <c r="L381" s="49"/>
      <c r="M381" s="49"/>
      <c r="N381" s="49"/>
      <c r="O381" s="49"/>
    </row>
    <row r="382" spans="1:15" ht="12.75" thickBot="1" x14ac:dyDescent="0.25">
      <c r="A382" s="134" t="s">
        <v>51</v>
      </c>
      <c r="B382" s="215"/>
      <c r="C382" s="215"/>
      <c r="D382" s="215"/>
      <c r="E382" s="215"/>
      <c r="F382" s="25"/>
      <c r="G382" s="93"/>
      <c r="H382" s="49"/>
      <c r="I382" s="49"/>
      <c r="J382" s="49"/>
      <c r="K382" s="49"/>
      <c r="L382" s="49"/>
      <c r="M382" s="49"/>
      <c r="N382" s="49"/>
      <c r="O382" s="49"/>
    </row>
    <row r="383" spans="1:15" ht="12.75" thickBot="1" x14ac:dyDescent="0.25">
      <c r="A383" s="133" t="s">
        <v>1</v>
      </c>
      <c r="B383" s="215">
        <f>B384+B385</f>
        <v>4581000</v>
      </c>
      <c r="C383" s="215">
        <f t="shared" ref="C383:E383" si="72">C384+C385</f>
        <v>4650000</v>
      </c>
      <c r="D383" s="215">
        <f t="shared" si="72"/>
        <v>7150000</v>
      </c>
      <c r="E383" s="215">
        <f t="shared" si="72"/>
        <v>11430000</v>
      </c>
      <c r="F383" s="25"/>
      <c r="G383" s="93"/>
      <c r="H383" s="49"/>
      <c r="I383" s="49"/>
      <c r="J383" s="49"/>
      <c r="K383" s="49"/>
      <c r="L383" s="49"/>
      <c r="M383" s="49"/>
      <c r="N383" s="49"/>
      <c r="O383" s="49"/>
    </row>
    <row r="384" spans="1:15" ht="12.75" thickBot="1" x14ac:dyDescent="0.25">
      <c r="A384" s="134" t="s">
        <v>50</v>
      </c>
      <c r="B384" s="217">
        <v>3211000</v>
      </c>
      <c r="C384" s="217">
        <v>4650000</v>
      </c>
      <c r="D384" s="217">
        <v>7150000</v>
      </c>
      <c r="E384" s="217">
        <v>11430000</v>
      </c>
      <c r="F384" s="25"/>
      <c r="G384" s="93"/>
      <c r="H384" s="49"/>
      <c r="I384" s="49"/>
      <c r="J384" s="49"/>
      <c r="K384" s="49"/>
      <c r="L384" s="49"/>
      <c r="M384" s="49"/>
      <c r="N384" s="49"/>
      <c r="O384" s="49"/>
    </row>
    <row r="385" spans="1:15" ht="12.75" thickBot="1" x14ac:dyDescent="0.25">
      <c r="A385" s="134" t="s">
        <v>51</v>
      </c>
      <c r="B385" s="237">
        <v>1370000</v>
      </c>
      <c r="C385" s="217"/>
      <c r="D385" s="217"/>
      <c r="E385" s="217"/>
      <c r="F385" s="25"/>
      <c r="G385" s="221"/>
      <c r="H385" s="49"/>
      <c r="I385" s="49"/>
      <c r="J385" s="49"/>
      <c r="K385" s="49"/>
      <c r="L385" s="49"/>
      <c r="M385" s="49"/>
      <c r="N385" s="49"/>
      <c r="O385" s="49"/>
    </row>
    <row r="386" spans="1:15" ht="12.75" thickBot="1" x14ac:dyDescent="0.25">
      <c r="A386" s="133" t="s">
        <v>2</v>
      </c>
      <c r="B386" s="215">
        <f>B387+B388</f>
        <v>0</v>
      </c>
      <c r="C386" s="215">
        <f t="shared" ref="C386:E386" si="73">C387+C388</f>
        <v>0</v>
      </c>
      <c r="D386" s="215">
        <f t="shared" si="73"/>
        <v>0</v>
      </c>
      <c r="E386" s="215">
        <f t="shared" si="73"/>
        <v>0</v>
      </c>
      <c r="F386" s="25"/>
      <c r="G386" s="221"/>
      <c r="H386" s="49"/>
      <c r="I386" s="49"/>
      <c r="J386" s="49"/>
      <c r="K386" s="49"/>
      <c r="L386" s="49"/>
      <c r="M386" s="49"/>
      <c r="N386" s="49"/>
      <c r="O386" s="49"/>
    </row>
    <row r="387" spans="1:15" ht="12.75" thickBot="1" x14ac:dyDescent="0.25">
      <c r="A387" s="134" t="s">
        <v>50</v>
      </c>
      <c r="B387" s="215"/>
      <c r="C387" s="215"/>
      <c r="D387" s="215"/>
      <c r="E387" s="215"/>
      <c r="F387" s="25"/>
      <c r="G387" s="238"/>
      <c r="H387" s="49"/>
      <c r="I387" s="49"/>
      <c r="J387" s="49"/>
      <c r="K387" s="49"/>
      <c r="L387" s="49"/>
      <c r="M387" s="49"/>
      <c r="N387" s="49"/>
      <c r="O387" s="49"/>
    </row>
    <row r="388" spans="1:15" ht="12.75" thickBot="1" x14ac:dyDescent="0.25">
      <c r="A388" s="134" t="s">
        <v>51</v>
      </c>
      <c r="B388" s="215"/>
      <c r="C388" s="215"/>
      <c r="D388" s="215"/>
      <c r="E388" s="215"/>
      <c r="F388" s="25"/>
      <c r="G388" s="221"/>
      <c r="H388" s="49"/>
      <c r="I388" s="49"/>
      <c r="J388" s="49"/>
      <c r="K388" s="49"/>
      <c r="L388" s="49"/>
      <c r="M388" s="49"/>
      <c r="N388" s="49"/>
      <c r="O388" s="49"/>
    </row>
    <row r="389" spans="1:15" ht="12.75" thickBot="1" x14ac:dyDescent="0.25">
      <c r="A389" s="133" t="s">
        <v>24</v>
      </c>
      <c r="B389" s="215">
        <f>B390+B391</f>
        <v>75500000</v>
      </c>
      <c r="C389" s="215">
        <f t="shared" ref="C389:E389" si="74">C390+C391</f>
        <v>63000000</v>
      </c>
      <c r="D389" s="215">
        <f t="shared" si="74"/>
        <v>65000000</v>
      </c>
      <c r="E389" s="215">
        <f t="shared" si="74"/>
        <v>70000000</v>
      </c>
      <c r="F389" s="25"/>
      <c r="G389" s="221"/>
      <c r="H389" s="49"/>
      <c r="I389" s="49"/>
      <c r="J389" s="49"/>
      <c r="K389" s="49"/>
      <c r="L389" s="49"/>
      <c r="M389" s="49"/>
      <c r="N389" s="49"/>
      <c r="O389" s="49"/>
    </row>
    <row r="390" spans="1:15" ht="12.75" thickBot="1" x14ac:dyDescent="0.25">
      <c r="A390" s="134" t="s">
        <v>50</v>
      </c>
      <c r="B390" s="217">
        <v>75500000</v>
      </c>
      <c r="C390" s="217">
        <v>63000000</v>
      </c>
      <c r="D390" s="217">
        <v>65000000</v>
      </c>
      <c r="E390" s="217">
        <v>70000000</v>
      </c>
      <c r="F390" s="166"/>
      <c r="G390" s="238"/>
      <c r="H390" s="49"/>
      <c r="I390" s="49"/>
      <c r="J390" s="49"/>
      <c r="K390" s="49"/>
      <c r="L390" s="49"/>
      <c r="M390" s="49"/>
      <c r="N390" s="49"/>
      <c r="O390" s="49"/>
    </row>
    <row r="391" spans="1:15" ht="12.75" thickBot="1" x14ac:dyDescent="0.25">
      <c r="A391" s="134" t="s">
        <v>51</v>
      </c>
      <c r="B391" s="217"/>
      <c r="C391" s="217"/>
      <c r="D391" s="217"/>
      <c r="E391" s="217"/>
      <c r="F391" s="166"/>
      <c r="G391" s="93"/>
      <c r="H391" s="49"/>
      <c r="I391" s="278"/>
      <c r="J391" s="278"/>
      <c r="K391" s="278"/>
      <c r="L391" s="278"/>
      <c r="M391" s="49"/>
      <c r="N391" s="49"/>
      <c r="O391" s="49"/>
    </row>
    <row r="392" spans="1:15" ht="12.75" thickBot="1" x14ac:dyDescent="0.25">
      <c r="A392" s="133" t="s">
        <v>25</v>
      </c>
      <c r="B392" s="215">
        <f>B393+B394</f>
        <v>8150000</v>
      </c>
      <c r="C392" s="215">
        <f t="shared" ref="C392:E392" si="75">C393+C394</f>
        <v>8150000</v>
      </c>
      <c r="D392" s="215">
        <f t="shared" si="75"/>
        <v>8150000</v>
      </c>
      <c r="E392" s="215">
        <f t="shared" si="75"/>
        <v>8150000</v>
      </c>
      <c r="F392" s="166"/>
      <c r="G392" s="93"/>
      <c r="H392" s="49"/>
      <c r="I392" s="275"/>
      <c r="J392" s="275"/>
      <c r="K392" s="275"/>
      <c r="L392" s="275"/>
      <c r="M392" s="49"/>
      <c r="N392" s="49"/>
      <c r="O392" s="49"/>
    </row>
    <row r="393" spans="1:15" ht="12.75" thickBot="1" x14ac:dyDescent="0.25">
      <c r="A393" s="134" t="s">
        <v>50</v>
      </c>
      <c r="B393" s="217">
        <v>8150000</v>
      </c>
      <c r="C393" s="217">
        <v>8150000</v>
      </c>
      <c r="D393" s="217">
        <v>8150000</v>
      </c>
      <c r="E393" s="217">
        <v>8150000</v>
      </c>
      <c r="F393" s="166"/>
      <c r="G393" s="93"/>
      <c r="H393" s="49"/>
      <c r="I393" s="111"/>
      <c r="J393" s="111"/>
      <c r="K393" s="111"/>
      <c r="L393" s="111"/>
      <c r="M393" s="49"/>
      <c r="N393" s="49"/>
      <c r="O393" s="49"/>
    </row>
    <row r="394" spans="1:15" ht="12.75" thickBot="1" x14ac:dyDescent="0.25">
      <c r="A394" s="134" t="s">
        <v>51</v>
      </c>
      <c r="B394" s="217"/>
      <c r="C394" s="217"/>
      <c r="D394" s="217"/>
      <c r="E394" s="217"/>
      <c r="F394" s="25"/>
      <c r="G394" s="93"/>
      <c r="H394" s="49"/>
      <c r="I394" s="111"/>
      <c r="J394" s="111"/>
      <c r="K394" s="111"/>
      <c r="L394" s="111"/>
      <c r="M394" s="49"/>
      <c r="N394" s="49"/>
      <c r="O394" s="49"/>
    </row>
    <row r="395" spans="1:15" ht="12.75" thickBot="1" x14ac:dyDescent="0.25">
      <c r="A395" s="133" t="s">
        <v>3</v>
      </c>
      <c r="B395" s="215">
        <f>B396+B397</f>
        <v>1421170</v>
      </c>
      <c r="C395" s="215">
        <f t="shared" ref="C395:E395" si="76">C396+C397</f>
        <v>0</v>
      </c>
      <c r="D395" s="215">
        <f t="shared" si="76"/>
        <v>0</v>
      </c>
      <c r="E395" s="215">
        <f t="shared" si="76"/>
        <v>0</v>
      </c>
      <c r="F395" s="25"/>
      <c r="G395" s="93"/>
      <c r="H395" s="49"/>
      <c r="I395" s="20"/>
      <c r="J395" s="278"/>
      <c r="K395" s="278"/>
      <c r="L395" s="20"/>
      <c r="M395" s="49"/>
      <c r="N395" s="49"/>
      <c r="O395" s="49"/>
    </row>
    <row r="396" spans="1:15" ht="12.75" thickBot="1" x14ac:dyDescent="0.25">
      <c r="A396" s="134" t="s">
        <v>50</v>
      </c>
      <c r="B396" s="215">
        <v>1421170</v>
      </c>
      <c r="C396" s="215"/>
      <c r="D396" s="215"/>
      <c r="E396" s="215"/>
      <c r="F396" s="25"/>
      <c r="G396" s="93"/>
      <c r="H396" s="49"/>
      <c r="I396" s="112"/>
      <c r="J396" s="277"/>
      <c r="K396" s="277"/>
      <c r="L396" s="112"/>
      <c r="M396" s="49"/>
      <c r="N396" s="49"/>
      <c r="O396" s="49"/>
    </row>
    <row r="397" spans="1:15" ht="12.75" thickBot="1" x14ac:dyDescent="0.25">
      <c r="A397" s="134" t="s">
        <v>51</v>
      </c>
      <c r="B397" s="13"/>
      <c r="C397" s="12"/>
      <c r="D397" s="12"/>
      <c r="E397" s="12"/>
      <c r="F397" s="25"/>
      <c r="G397" s="93"/>
      <c r="H397" s="49"/>
      <c r="I397" s="112"/>
      <c r="J397" s="112"/>
      <c r="K397" s="112"/>
      <c r="L397" s="112"/>
      <c r="M397" s="49"/>
      <c r="N397" s="49"/>
      <c r="O397" s="49"/>
    </row>
    <row r="398" spans="1:15" ht="12.75" thickBot="1" x14ac:dyDescent="0.25">
      <c r="A398" s="137" t="s">
        <v>79</v>
      </c>
      <c r="B398" s="12">
        <f>B395+B392+B389+B386+B383+B380+B377</f>
        <v>89652170</v>
      </c>
      <c r="C398" s="12">
        <f t="shared" ref="C398:E398" si="77">C395+C392+C389+C386+C383+C380+C377</f>
        <v>75800000</v>
      </c>
      <c r="D398" s="12">
        <f t="shared" si="77"/>
        <v>80300000</v>
      </c>
      <c r="E398" s="12">
        <f t="shared" si="77"/>
        <v>89580000</v>
      </c>
      <c r="F398" s="25"/>
      <c r="G398" s="93"/>
      <c r="H398" s="49"/>
      <c r="I398" s="278"/>
      <c r="J398" s="113"/>
      <c r="K398" s="113"/>
      <c r="L398" s="113"/>
      <c r="M398" s="49"/>
      <c r="N398" s="49"/>
      <c r="O398" s="49"/>
    </row>
    <row r="399" spans="1:15" ht="12.75" thickBot="1" x14ac:dyDescent="0.25">
      <c r="A399" s="146" t="s">
        <v>31</v>
      </c>
      <c r="B399" s="41">
        <f>IF(B398-B369=0,0,"Error")</f>
        <v>0</v>
      </c>
      <c r="C399" s="41">
        <f>IF(C398-C369=0,0,"Error")</f>
        <v>0</v>
      </c>
      <c r="D399" s="41">
        <f>IF(D398-D369=0,0,"Error")</f>
        <v>0</v>
      </c>
      <c r="E399" s="41">
        <f>IF(E398-E369=0,0,"Error")</f>
        <v>0</v>
      </c>
      <c r="F399" s="25"/>
      <c r="G399" s="93"/>
      <c r="H399" s="49"/>
      <c r="I399" s="278"/>
      <c r="J399" s="113"/>
      <c r="K399" s="113"/>
      <c r="L399" s="113"/>
      <c r="M399" s="49"/>
      <c r="N399" s="49"/>
      <c r="O399" s="49"/>
    </row>
    <row r="400" spans="1:15" ht="12.75" thickBot="1" x14ac:dyDescent="0.25">
      <c r="A400" s="466" t="s">
        <v>42</v>
      </c>
      <c r="B400" s="467"/>
      <c r="C400" s="467"/>
      <c r="D400" s="467"/>
      <c r="E400" s="468"/>
      <c r="F400" s="25"/>
      <c r="G400" s="93"/>
      <c r="H400" s="49"/>
      <c r="I400" s="278"/>
      <c r="J400" s="113"/>
      <c r="K400" s="113"/>
      <c r="L400" s="113"/>
      <c r="M400" s="49"/>
      <c r="N400" s="49"/>
      <c r="O400" s="49"/>
    </row>
    <row r="401" spans="1:15" ht="12.75" thickBot="1" x14ac:dyDescent="0.25">
      <c r="A401" s="466" t="s">
        <v>37</v>
      </c>
      <c r="B401" s="467"/>
      <c r="C401" s="467"/>
      <c r="D401" s="467"/>
      <c r="E401" s="468"/>
      <c r="F401" s="25"/>
      <c r="G401" s="93"/>
      <c r="H401" s="49"/>
      <c r="I401" s="49"/>
      <c r="J401" s="49"/>
      <c r="K401" s="49"/>
      <c r="L401" s="49"/>
      <c r="M401" s="49"/>
      <c r="N401" s="49"/>
      <c r="O401" s="49"/>
    </row>
    <row r="402" spans="1:15" ht="12.75" thickBot="1" x14ac:dyDescent="0.25">
      <c r="A402" s="97" t="s">
        <v>94</v>
      </c>
      <c r="B402" s="503" t="s">
        <v>80</v>
      </c>
      <c r="C402" s="504"/>
      <c r="D402" s="505"/>
      <c r="E402" s="506"/>
      <c r="F402" s="25"/>
      <c r="G402" s="93"/>
      <c r="H402" s="49"/>
      <c r="I402" s="49"/>
      <c r="J402" s="49"/>
      <c r="K402" s="49"/>
      <c r="L402" s="49"/>
      <c r="M402" s="49"/>
      <c r="N402" s="49"/>
      <c r="O402" s="49"/>
    </row>
    <row r="403" spans="1:15" ht="36.75" thickBot="1" x14ac:dyDescent="0.25">
      <c r="A403" s="21" t="s">
        <v>91</v>
      </c>
      <c r="B403" s="138" t="s">
        <v>92</v>
      </c>
      <c r="C403" s="147" t="s">
        <v>82</v>
      </c>
      <c r="D403" s="148"/>
      <c r="E403" s="149" t="s">
        <v>91</v>
      </c>
      <c r="F403" s="25"/>
      <c r="G403" s="239"/>
      <c r="H403" s="240"/>
      <c r="J403" s="49"/>
      <c r="K403" s="49"/>
      <c r="L403" s="49"/>
      <c r="M403" s="49"/>
      <c r="N403" s="49"/>
      <c r="O403" s="49"/>
    </row>
    <row r="404" spans="1:15" ht="12.75" thickBot="1" x14ac:dyDescent="0.25">
      <c r="A404" s="8" t="s">
        <v>9</v>
      </c>
      <c r="B404" s="507" t="s">
        <v>92</v>
      </c>
      <c r="C404" s="507"/>
      <c r="D404" s="507"/>
      <c r="E404" s="507"/>
      <c r="F404" s="25"/>
      <c r="G404" s="239"/>
      <c r="H404" s="240"/>
      <c r="J404" s="49"/>
      <c r="K404" s="49"/>
      <c r="L404" s="49"/>
      <c r="M404" s="49"/>
      <c r="N404" s="49"/>
      <c r="O404" s="49"/>
    </row>
    <row r="405" spans="1:15" ht="12.75" thickBot="1" x14ac:dyDescent="0.25">
      <c r="A405" s="8" t="s">
        <v>14</v>
      </c>
      <c r="B405" s="434" t="s">
        <v>83</v>
      </c>
      <c r="C405" s="435"/>
      <c r="D405" s="435"/>
      <c r="E405" s="436"/>
      <c r="F405" s="25"/>
      <c r="G405" s="93"/>
      <c r="H405" s="49"/>
      <c r="J405" s="49"/>
      <c r="K405" s="49"/>
      <c r="L405" s="49"/>
      <c r="M405" s="49"/>
      <c r="N405" s="49"/>
      <c r="O405" s="49"/>
    </row>
    <row r="406" spans="1:15" x14ac:dyDescent="0.2">
      <c r="A406" s="346"/>
      <c r="B406" s="5">
        <v>2020</v>
      </c>
      <c r="C406" s="5">
        <v>2021</v>
      </c>
      <c r="D406" s="5">
        <v>2022</v>
      </c>
      <c r="E406" s="5">
        <v>2023</v>
      </c>
      <c r="F406" s="25"/>
      <c r="G406" s="93"/>
      <c r="H406" s="49"/>
      <c r="J406" s="49"/>
      <c r="K406" s="49"/>
      <c r="L406" s="49"/>
      <c r="M406" s="49"/>
      <c r="N406" s="49"/>
      <c r="O406" s="49"/>
    </row>
    <row r="407" spans="1:15" ht="12.75" thickBot="1" x14ac:dyDescent="0.25">
      <c r="A407" s="347"/>
      <c r="B407" s="9" t="s">
        <v>5</v>
      </c>
      <c r="C407" s="9" t="s">
        <v>6</v>
      </c>
      <c r="D407" s="9" t="s">
        <v>6</v>
      </c>
      <c r="E407" s="9" t="s">
        <v>6</v>
      </c>
      <c r="F407" s="25"/>
      <c r="G407" s="93"/>
      <c r="H407" s="49"/>
      <c r="J407" s="49"/>
      <c r="K407" s="49"/>
      <c r="L407" s="49"/>
      <c r="M407" s="49"/>
      <c r="N407" s="49"/>
      <c r="O407" s="49"/>
    </row>
    <row r="408" spans="1:15" ht="12.75" thickBot="1" x14ac:dyDescent="0.25">
      <c r="A408" s="8" t="s">
        <v>8</v>
      </c>
      <c r="B408" s="52">
        <v>45</v>
      </c>
      <c r="C408" s="52"/>
      <c r="D408" s="10"/>
      <c r="E408" s="10"/>
      <c r="F408" s="185"/>
      <c r="G408" s="93"/>
      <c r="H408" s="49"/>
      <c r="J408" s="49"/>
      <c r="K408" s="49"/>
      <c r="L408" s="49"/>
      <c r="M408" s="49"/>
      <c r="N408" s="49"/>
      <c r="O408" s="49"/>
    </row>
    <row r="409" spans="1:15" ht="12.75" thickBot="1" x14ac:dyDescent="0.25">
      <c r="A409" s="8" t="s">
        <v>317</v>
      </c>
      <c r="B409" s="13">
        <v>113487620</v>
      </c>
      <c r="C409" s="10"/>
      <c r="D409" s="10">
        <v>0</v>
      </c>
      <c r="E409" s="10">
        <v>0</v>
      </c>
      <c r="F409" s="185"/>
      <c r="G409" s="93"/>
      <c r="H409" s="49"/>
      <c r="I409" s="49"/>
      <c r="J409" s="49"/>
      <c r="K409" s="49"/>
      <c r="L409" s="49"/>
      <c r="M409" s="49"/>
      <c r="N409" s="49"/>
      <c r="O409" s="49"/>
    </row>
    <row r="410" spans="1:15" ht="12.75" thickBot="1" x14ac:dyDescent="0.25">
      <c r="A410" s="8" t="s">
        <v>318</v>
      </c>
      <c r="B410" s="10">
        <f>B409/B408</f>
        <v>2521947.111111111</v>
      </c>
      <c r="C410" s="10" t="e">
        <f t="shared" ref="C410:E410" si="78">C409/C408</f>
        <v>#DIV/0!</v>
      </c>
      <c r="D410" s="10" t="e">
        <f t="shared" si="78"/>
        <v>#DIV/0!</v>
      </c>
      <c r="E410" s="10" t="e">
        <f t="shared" si="78"/>
        <v>#DIV/0!</v>
      </c>
      <c r="F410" s="185"/>
      <c r="G410" s="93"/>
      <c r="H410" s="49"/>
      <c r="I410" s="49"/>
      <c r="J410" s="49"/>
      <c r="K410" s="49"/>
      <c r="L410" s="49"/>
      <c r="M410" s="49"/>
      <c r="N410" s="49"/>
      <c r="O410" s="49"/>
    </row>
    <row r="411" spans="1:15" ht="12.75" thickBot="1" x14ac:dyDescent="0.25">
      <c r="A411" s="8" t="s">
        <v>16</v>
      </c>
      <c r="B411" s="274" t="s">
        <v>22</v>
      </c>
      <c r="C411" s="11">
        <f>C408/B408-1</f>
        <v>-1</v>
      </c>
      <c r="D411" s="11" t="e">
        <f t="shared" ref="D411:E413" si="79">D408/C408-1</f>
        <v>#DIV/0!</v>
      </c>
      <c r="E411" s="11" t="e">
        <f t="shared" si="79"/>
        <v>#DIV/0!</v>
      </c>
      <c r="F411" s="185"/>
      <c r="G411" s="232"/>
      <c r="H411" s="241"/>
      <c r="I411" s="241"/>
      <c r="J411" s="49"/>
      <c r="K411" s="49"/>
      <c r="L411" s="49"/>
      <c r="M411" s="49"/>
      <c r="N411" s="49"/>
      <c r="O411" s="49"/>
    </row>
    <row r="412" spans="1:15" ht="12.75" thickBot="1" x14ac:dyDescent="0.25">
      <c r="A412" s="8" t="s">
        <v>17</v>
      </c>
      <c r="B412" s="274" t="s">
        <v>22</v>
      </c>
      <c r="C412" s="11">
        <f>C409/B409-1</f>
        <v>-1</v>
      </c>
      <c r="D412" s="11" t="e">
        <f t="shared" si="79"/>
        <v>#DIV/0!</v>
      </c>
      <c r="E412" s="11" t="e">
        <f t="shared" si="79"/>
        <v>#DIV/0!</v>
      </c>
      <c r="F412" s="25"/>
      <c r="G412" s="93"/>
      <c r="H412" s="49"/>
      <c r="I412" s="49"/>
      <c r="J412" s="49"/>
      <c r="K412" s="49"/>
      <c r="L412" s="49"/>
      <c r="M412" s="49"/>
      <c r="N412" s="49"/>
      <c r="O412" s="49"/>
    </row>
    <row r="413" spans="1:15" ht="12.75" thickBot="1" x14ac:dyDescent="0.25">
      <c r="A413" s="8" t="s">
        <v>18</v>
      </c>
      <c r="B413" s="274" t="s">
        <v>22</v>
      </c>
      <c r="C413" s="11" t="e">
        <f>C410/B410-1</f>
        <v>#DIV/0!</v>
      </c>
      <c r="D413" s="11" t="e">
        <f t="shared" si="79"/>
        <v>#DIV/0!</v>
      </c>
      <c r="E413" s="11" t="e">
        <f t="shared" si="79"/>
        <v>#DIV/0!</v>
      </c>
      <c r="F413" s="25"/>
      <c r="G413" s="93"/>
      <c r="H413" s="49"/>
      <c r="I413" s="49"/>
      <c r="J413" s="49"/>
      <c r="K413" s="49"/>
      <c r="L413" s="49"/>
      <c r="M413" s="49"/>
      <c r="N413" s="49"/>
      <c r="O413" s="49"/>
    </row>
    <row r="414" spans="1:15" ht="12.75" thickBot="1" x14ac:dyDescent="0.25">
      <c r="A414" s="348" t="s">
        <v>192</v>
      </c>
      <c r="B414" s="349"/>
      <c r="C414" s="349"/>
      <c r="D414" s="349"/>
      <c r="E414" s="350"/>
      <c r="F414" s="25"/>
      <c r="G414" s="93"/>
      <c r="H414" s="49"/>
      <c r="I414" s="49"/>
      <c r="J414" s="49"/>
      <c r="K414" s="49"/>
      <c r="L414" s="49"/>
      <c r="M414" s="49"/>
      <c r="N414" s="49"/>
      <c r="O414" s="49"/>
    </row>
    <row r="415" spans="1:15" x14ac:dyDescent="0.2">
      <c r="A415" s="346"/>
      <c r="B415" s="5">
        <v>2020</v>
      </c>
      <c r="C415" s="5">
        <v>2021</v>
      </c>
      <c r="D415" s="5">
        <v>2022</v>
      </c>
      <c r="E415" s="5">
        <v>2023</v>
      </c>
      <c r="F415" s="25"/>
      <c r="G415" s="93"/>
      <c r="H415" s="49"/>
      <c r="I415" s="49"/>
      <c r="J415" s="49"/>
      <c r="K415" s="49"/>
      <c r="L415" s="49"/>
      <c r="M415" s="49"/>
      <c r="N415" s="49"/>
      <c r="O415" s="49"/>
    </row>
    <row r="416" spans="1:15" ht="12.75" thickBot="1" x14ac:dyDescent="0.25">
      <c r="A416" s="347"/>
      <c r="B416" s="9" t="s">
        <v>5</v>
      </c>
      <c r="C416" s="9" t="s">
        <v>6</v>
      </c>
      <c r="D416" s="9" t="s">
        <v>6</v>
      </c>
      <c r="E416" s="9" t="s">
        <v>6</v>
      </c>
      <c r="F416" s="25"/>
      <c r="G416" s="93"/>
      <c r="H416" s="49"/>
      <c r="I416" s="49"/>
      <c r="J416" s="49"/>
      <c r="K416" s="49"/>
      <c r="L416" s="49"/>
      <c r="M416" s="49"/>
      <c r="N416" s="49"/>
      <c r="O416" s="49"/>
    </row>
    <row r="417" spans="1:15" ht="12.75" thickBot="1" x14ac:dyDescent="0.25">
      <c r="A417" s="133" t="s">
        <v>38</v>
      </c>
      <c r="B417" s="12">
        <f>B418+B419+B420+B421</f>
        <v>0</v>
      </c>
      <c r="C417" s="12">
        <f t="shared" ref="C417:E417" si="80">C418+C419+C420+C421</f>
        <v>0</v>
      </c>
      <c r="D417" s="12">
        <f t="shared" si="80"/>
        <v>0</v>
      </c>
      <c r="E417" s="12">
        <f t="shared" si="80"/>
        <v>0</v>
      </c>
      <c r="F417" s="25"/>
      <c r="G417" s="93"/>
      <c r="H417" s="49"/>
      <c r="I417" s="49"/>
      <c r="J417" s="49"/>
      <c r="K417" s="49"/>
      <c r="L417" s="49"/>
      <c r="M417" s="49"/>
      <c r="N417" s="49"/>
      <c r="O417" s="49"/>
    </row>
    <row r="418" spans="1:15" ht="12.75" thickBot="1" x14ac:dyDescent="0.25">
      <c r="A418" s="134" t="s">
        <v>50</v>
      </c>
      <c r="B418" s="12"/>
      <c r="C418" s="12"/>
      <c r="D418" s="12"/>
      <c r="E418" s="12"/>
      <c r="F418" s="25"/>
      <c r="G418" s="93"/>
      <c r="H418" s="49"/>
      <c r="I418" s="49"/>
      <c r="J418" s="49"/>
      <c r="K418" s="49"/>
      <c r="L418" s="49"/>
      <c r="M418" s="49"/>
      <c r="N418" s="49"/>
      <c r="O418" s="49"/>
    </row>
    <row r="419" spans="1:15" ht="12.75" thickBot="1" x14ac:dyDescent="0.25">
      <c r="A419" s="134" t="s">
        <v>84</v>
      </c>
      <c r="B419" s="12"/>
      <c r="C419" s="12"/>
      <c r="D419" s="12"/>
      <c r="E419" s="12"/>
      <c r="F419" s="25"/>
      <c r="G419" s="93"/>
      <c r="H419" s="49"/>
      <c r="I419" s="49"/>
      <c r="J419" s="49"/>
      <c r="K419" s="49"/>
      <c r="L419" s="49"/>
      <c r="M419" s="49"/>
      <c r="N419" s="49"/>
      <c r="O419" s="49"/>
    </row>
    <row r="420" spans="1:15" ht="12.75" thickBot="1" x14ac:dyDescent="0.25">
      <c r="A420" s="134" t="s">
        <v>85</v>
      </c>
      <c r="B420" s="12"/>
      <c r="C420" s="12"/>
      <c r="D420" s="12"/>
      <c r="E420" s="12"/>
      <c r="F420" s="25"/>
      <c r="G420" s="93"/>
      <c r="H420" s="49"/>
      <c r="I420" s="49"/>
      <c r="J420" s="49"/>
      <c r="K420" s="49"/>
      <c r="L420" s="49"/>
      <c r="M420" s="49"/>
      <c r="N420" s="49"/>
      <c r="O420" s="49"/>
    </row>
    <row r="421" spans="1:15" ht="12.75" thickBot="1" x14ac:dyDescent="0.25">
      <c r="A421" s="134" t="s">
        <v>86</v>
      </c>
      <c r="B421" s="12"/>
      <c r="C421" s="12"/>
      <c r="D421" s="12"/>
      <c r="E421" s="12"/>
      <c r="F421" s="25"/>
      <c r="G421" s="93"/>
      <c r="H421" s="49"/>
      <c r="I421" s="49"/>
      <c r="J421" s="49"/>
      <c r="K421" s="49"/>
      <c r="L421" s="49"/>
      <c r="M421" s="49"/>
      <c r="N421" s="49"/>
      <c r="O421" s="49"/>
    </row>
    <row r="422" spans="1:15" ht="12.75" thickBot="1" x14ac:dyDescent="0.25">
      <c r="A422" s="133" t="s">
        <v>39</v>
      </c>
      <c r="B422" s="13">
        <f>B423+B424+B425+B426</f>
        <v>113487620</v>
      </c>
      <c r="C422" s="13">
        <f t="shared" ref="C422:E422" si="81">C423+C424+C425+C426</f>
        <v>0</v>
      </c>
      <c r="D422" s="13">
        <f t="shared" si="81"/>
        <v>0</v>
      </c>
      <c r="E422" s="13">
        <f t="shared" si="81"/>
        <v>0</v>
      </c>
      <c r="F422" s="25"/>
      <c r="G422" s="93"/>
      <c r="H422" s="49"/>
      <c r="I422" s="49"/>
      <c r="J422" s="49"/>
      <c r="K422" s="49"/>
      <c r="L422" s="49"/>
      <c r="M422" s="49"/>
      <c r="N422" s="49"/>
      <c r="O422" s="49"/>
    </row>
    <row r="423" spans="1:15" ht="12.75" thickBot="1" x14ac:dyDescent="0.25">
      <c r="A423" s="134" t="s">
        <v>50</v>
      </c>
      <c r="B423" s="13">
        <v>113487620</v>
      </c>
      <c r="C423" s="12">
        <v>0</v>
      </c>
      <c r="D423" s="12"/>
      <c r="E423" s="12"/>
      <c r="F423" s="25"/>
      <c r="G423" s="93"/>
      <c r="H423" s="49"/>
      <c r="I423" s="49"/>
      <c r="J423" s="49"/>
      <c r="K423" s="49"/>
      <c r="L423" s="49"/>
      <c r="M423" s="49"/>
      <c r="N423" s="49"/>
      <c r="O423" s="49"/>
    </row>
    <row r="424" spans="1:15" ht="12.75" thickBot="1" x14ac:dyDescent="0.25">
      <c r="A424" s="134" t="s">
        <v>84</v>
      </c>
      <c r="B424" s="13"/>
      <c r="C424" s="12"/>
      <c r="D424" s="12"/>
      <c r="E424" s="12"/>
      <c r="F424" s="25"/>
      <c r="G424" s="93"/>
      <c r="H424" s="49"/>
      <c r="I424" s="49"/>
      <c r="J424" s="49"/>
      <c r="K424" s="49"/>
      <c r="L424" s="49"/>
      <c r="M424" s="49"/>
      <c r="N424" s="49"/>
      <c r="O424" s="49"/>
    </row>
    <row r="425" spans="1:15" ht="12.75" thickBot="1" x14ac:dyDescent="0.25">
      <c r="A425" s="134" t="s">
        <v>85</v>
      </c>
      <c r="B425" s="13"/>
      <c r="C425" s="12"/>
      <c r="D425" s="12"/>
      <c r="E425" s="12"/>
      <c r="F425" s="25"/>
      <c r="G425" s="93"/>
      <c r="H425" s="49"/>
      <c r="I425" s="49"/>
      <c r="J425" s="49"/>
      <c r="K425" s="49"/>
      <c r="L425" s="49"/>
      <c r="M425" s="49"/>
      <c r="N425" s="49"/>
      <c r="O425" s="49"/>
    </row>
    <row r="426" spans="1:15" ht="12.75" thickBot="1" x14ac:dyDescent="0.25">
      <c r="A426" s="134" t="s">
        <v>86</v>
      </c>
      <c r="B426" s="13"/>
      <c r="C426" s="12"/>
      <c r="D426" s="12"/>
      <c r="E426" s="12"/>
      <c r="F426" s="25"/>
      <c r="G426" s="93"/>
      <c r="H426" s="49"/>
      <c r="I426" s="49"/>
      <c r="J426" s="49"/>
      <c r="K426" s="49"/>
      <c r="L426" s="49"/>
      <c r="M426" s="49"/>
      <c r="N426" s="49"/>
      <c r="O426" s="49"/>
    </row>
    <row r="427" spans="1:15" ht="12.75" thickBot="1" x14ac:dyDescent="0.25">
      <c r="A427" s="150" t="s">
        <v>30</v>
      </c>
      <c r="B427" s="13">
        <f>B417+B422</f>
        <v>113487620</v>
      </c>
      <c r="C427" s="13">
        <f t="shared" ref="C427:E427" si="82">C417+C422</f>
        <v>0</v>
      </c>
      <c r="D427" s="13">
        <f t="shared" si="82"/>
        <v>0</v>
      </c>
      <c r="E427" s="13">
        <f t="shared" si="82"/>
        <v>0</v>
      </c>
      <c r="F427" s="25"/>
      <c r="G427" s="93"/>
      <c r="H427" s="49"/>
      <c r="I427" s="49"/>
      <c r="J427" s="49"/>
      <c r="K427" s="49"/>
      <c r="L427" s="49"/>
      <c r="M427" s="49"/>
      <c r="N427" s="49"/>
      <c r="O427" s="49"/>
    </row>
    <row r="428" spans="1:15" ht="21.75" customHeight="1" thickBot="1" x14ac:dyDescent="0.25">
      <c r="A428" s="97" t="s">
        <v>94</v>
      </c>
      <c r="B428" s="496" t="s">
        <v>242</v>
      </c>
      <c r="C428" s="497"/>
      <c r="D428" s="497"/>
      <c r="E428" s="498"/>
      <c r="F428" s="25"/>
      <c r="G428" s="93"/>
      <c r="H428" s="49"/>
      <c r="I428" s="49"/>
      <c r="J428" s="49"/>
      <c r="K428" s="49"/>
      <c r="L428" s="49"/>
      <c r="M428" s="49"/>
      <c r="N428" s="49"/>
      <c r="O428" s="49"/>
    </row>
    <row r="429" spans="1:15" ht="36.75" thickBot="1" x14ac:dyDescent="0.25">
      <c r="A429" s="21" t="s">
        <v>235</v>
      </c>
      <c r="B429" s="138" t="s">
        <v>215</v>
      </c>
      <c r="C429" s="147" t="s">
        <v>82</v>
      </c>
      <c r="D429" s="148"/>
      <c r="E429" s="21" t="s">
        <v>235</v>
      </c>
      <c r="F429" s="25"/>
      <c r="G429" s="17"/>
      <c r="H429" s="499"/>
      <c r="I429" s="499"/>
      <c r="J429" s="499"/>
      <c r="K429" s="499"/>
      <c r="L429" s="49"/>
      <c r="M429" s="49"/>
      <c r="N429" s="49"/>
      <c r="O429" s="49"/>
    </row>
    <row r="430" spans="1:15" ht="43.5" customHeight="1" thickBot="1" x14ac:dyDescent="0.25">
      <c r="A430" s="8" t="s">
        <v>9</v>
      </c>
      <c r="B430" s="500" t="s">
        <v>227</v>
      </c>
      <c r="C430" s="501"/>
      <c r="D430" s="501"/>
      <c r="E430" s="502"/>
      <c r="F430" s="25"/>
      <c r="G430" s="20"/>
      <c r="H430" s="499"/>
      <c r="I430" s="499"/>
      <c r="J430" s="499"/>
      <c r="K430" s="499"/>
      <c r="L430" s="49"/>
      <c r="M430" s="49"/>
      <c r="N430" s="49"/>
      <c r="O430" s="49"/>
    </row>
    <row r="431" spans="1:15" ht="12.75" thickBot="1" x14ac:dyDescent="0.25">
      <c r="A431" s="8" t="s">
        <v>14</v>
      </c>
      <c r="B431" s="387" t="s">
        <v>78</v>
      </c>
      <c r="C431" s="388"/>
      <c r="D431" s="388"/>
      <c r="E431" s="389"/>
      <c r="F431" s="25"/>
      <c r="G431" s="20"/>
      <c r="H431" s="476"/>
      <c r="I431" s="476"/>
      <c r="J431" s="476"/>
      <c r="K431" s="476"/>
      <c r="L431" s="49"/>
      <c r="M431" s="49"/>
      <c r="N431" s="49"/>
      <c r="O431" s="49"/>
    </row>
    <row r="432" spans="1:15" x14ac:dyDescent="0.2">
      <c r="A432" s="346"/>
      <c r="B432" s="5">
        <v>2020</v>
      </c>
      <c r="C432" s="5">
        <v>2021</v>
      </c>
      <c r="D432" s="5">
        <v>2022</v>
      </c>
      <c r="E432" s="5">
        <v>2023</v>
      </c>
      <c r="F432" s="25"/>
      <c r="G432" s="278"/>
      <c r="H432" s="111"/>
      <c r="I432" s="111"/>
      <c r="J432" s="111"/>
      <c r="K432" s="111"/>
      <c r="L432" s="49"/>
      <c r="M432" s="49"/>
      <c r="N432" s="49"/>
      <c r="O432" s="49"/>
    </row>
    <row r="433" spans="1:15" ht="12.75" thickBot="1" x14ac:dyDescent="0.25">
      <c r="A433" s="347"/>
      <c r="B433" s="9" t="s">
        <v>5</v>
      </c>
      <c r="C433" s="9" t="s">
        <v>6</v>
      </c>
      <c r="D433" s="9" t="s">
        <v>6</v>
      </c>
      <c r="E433" s="9" t="s">
        <v>6</v>
      </c>
      <c r="F433" s="25"/>
      <c r="G433" s="278"/>
      <c r="H433" s="111"/>
      <c r="I433" s="111"/>
      <c r="J433" s="111"/>
      <c r="K433" s="111"/>
      <c r="L433" s="49"/>
      <c r="M433" s="49"/>
      <c r="N433" s="49"/>
      <c r="O433" s="49"/>
    </row>
    <row r="434" spans="1:15" ht="12.75" thickBot="1" x14ac:dyDescent="0.25">
      <c r="A434" s="8" t="s">
        <v>8</v>
      </c>
      <c r="B434" s="10">
        <v>10</v>
      </c>
      <c r="C434" s="52"/>
      <c r="D434" s="10"/>
      <c r="E434" s="10"/>
      <c r="F434" s="25"/>
      <c r="G434" s="18"/>
      <c r="H434" s="151"/>
      <c r="I434" s="151"/>
      <c r="J434" s="151"/>
      <c r="K434" s="151"/>
      <c r="L434" s="49"/>
      <c r="M434" s="49"/>
      <c r="N434" s="49"/>
      <c r="O434" s="49"/>
    </row>
    <row r="435" spans="1:15" ht="12.75" thickBot="1" x14ac:dyDescent="0.25">
      <c r="A435" s="8" t="s">
        <v>320</v>
      </c>
      <c r="B435" s="10">
        <v>25000000</v>
      </c>
      <c r="C435" s="10"/>
      <c r="D435" s="10">
        <v>0</v>
      </c>
      <c r="E435" s="10">
        <v>0</v>
      </c>
      <c r="F435" s="25"/>
      <c r="G435" s="18"/>
      <c r="H435" s="151"/>
      <c r="I435" s="151"/>
      <c r="J435" s="151"/>
      <c r="K435" s="151"/>
      <c r="L435" s="49"/>
      <c r="M435" s="49"/>
      <c r="N435" s="49"/>
      <c r="O435" s="49"/>
    </row>
    <row r="436" spans="1:15" ht="12.75" thickBot="1" x14ac:dyDescent="0.25">
      <c r="A436" s="8" t="s">
        <v>319</v>
      </c>
      <c r="B436" s="10">
        <f>B435/B434</f>
        <v>2500000</v>
      </c>
      <c r="C436" s="10" t="e">
        <f t="shared" ref="C436:E436" si="83">C435/C434</f>
        <v>#DIV/0!</v>
      </c>
      <c r="D436" s="10" t="e">
        <f t="shared" si="83"/>
        <v>#DIV/0!</v>
      </c>
      <c r="E436" s="10" t="e">
        <f t="shared" si="83"/>
        <v>#DIV/0!</v>
      </c>
      <c r="F436" s="25"/>
      <c r="G436" s="93"/>
      <c r="H436" s="242"/>
      <c r="I436" s="49"/>
      <c r="J436" s="49"/>
      <c r="K436" s="49"/>
      <c r="L436" s="49"/>
      <c r="M436" s="49"/>
      <c r="N436" s="49"/>
      <c r="O436" s="49"/>
    </row>
    <row r="437" spans="1:15" ht="12.75" thickBot="1" x14ac:dyDescent="0.25">
      <c r="A437" s="8" t="s">
        <v>16</v>
      </c>
      <c r="B437" s="274" t="s">
        <v>22</v>
      </c>
      <c r="C437" s="11">
        <f>C434/B434-1</f>
        <v>-1</v>
      </c>
      <c r="D437" s="11" t="e">
        <f t="shared" ref="D437:E439" si="84">D434/C434-1</f>
        <v>#DIV/0!</v>
      </c>
      <c r="E437" s="11" t="e">
        <f t="shared" si="84"/>
        <v>#DIV/0!</v>
      </c>
      <c r="F437" s="25"/>
      <c r="G437" s="232"/>
      <c r="H437" s="241"/>
      <c r="I437" s="49"/>
      <c r="J437" s="49"/>
      <c r="K437" s="49"/>
      <c r="L437" s="49"/>
      <c r="M437" s="49"/>
      <c r="N437" s="49"/>
      <c r="O437" s="49"/>
    </row>
    <row r="438" spans="1:15" ht="12.75" thickBot="1" x14ac:dyDescent="0.25">
      <c r="A438" s="8" t="s">
        <v>17</v>
      </c>
      <c r="B438" s="274" t="s">
        <v>22</v>
      </c>
      <c r="C438" s="11">
        <f>C435/B435-1</f>
        <v>-1</v>
      </c>
      <c r="D438" s="11" t="e">
        <f t="shared" si="84"/>
        <v>#DIV/0!</v>
      </c>
      <c r="E438" s="11" t="e">
        <f t="shared" si="84"/>
        <v>#DIV/0!</v>
      </c>
      <c r="F438" s="25"/>
      <c r="G438" s="93"/>
      <c r="H438" s="241"/>
      <c r="I438" s="49"/>
      <c r="J438" s="49"/>
      <c r="K438" s="49"/>
      <c r="L438" s="49"/>
      <c r="M438" s="49"/>
      <c r="N438" s="49"/>
      <c r="O438" s="49"/>
    </row>
    <row r="439" spans="1:15" ht="12.75" thickBot="1" x14ac:dyDescent="0.25">
      <c r="A439" s="8" t="s">
        <v>18</v>
      </c>
      <c r="B439" s="274" t="s">
        <v>22</v>
      </c>
      <c r="C439" s="11" t="e">
        <f>C436/B436-1</f>
        <v>#DIV/0!</v>
      </c>
      <c r="D439" s="11" t="e">
        <f t="shared" si="84"/>
        <v>#DIV/0!</v>
      </c>
      <c r="E439" s="11" t="e">
        <f t="shared" si="84"/>
        <v>#DIV/0!</v>
      </c>
      <c r="F439" s="25"/>
      <c r="G439" s="93"/>
      <c r="H439" s="49"/>
      <c r="I439" s="49"/>
      <c r="J439" s="49"/>
      <c r="K439" s="49"/>
      <c r="L439" s="49"/>
      <c r="M439" s="49"/>
      <c r="N439" s="49"/>
      <c r="O439" s="49"/>
    </row>
    <row r="440" spans="1:15" ht="12.75" thickBot="1" x14ac:dyDescent="0.25">
      <c r="A440" s="348" t="s">
        <v>192</v>
      </c>
      <c r="B440" s="349"/>
      <c r="C440" s="349"/>
      <c r="D440" s="349"/>
      <c r="E440" s="350"/>
      <c r="F440" s="25"/>
      <c r="G440" s="188"/>
      <c r="H440" s="49"/>
      <c r="J440" s="49"/>
      <c r="K440" s="49"/>
      <c r="L440" s="49"/>
      <c r="M440" s="49"/>
      <c r="N440" s="49"/>
      <c r="O440" s="49"/>
    </row>
    <row r="441" spans="1:15" x14ac:dyDescent="0.2">
      <c r="A441" s="346"/>
      <c r="B441" s="5">
        <v>2019</v>
      </c>
      <c r="C441" s="5">
        <v>2020</v>
      </c>
      <c r="D441" s="5">
        <v>2021</v>
      </c>
      <c r="E441" s="5">
        <v>2022</v>
      </c>
      <c r="F441" s="25"/>
      <c r="G441" s="188"/>
      <c r="H441" s="49"/>
      <c r="J441" s="49"/>
      <c r="K441" s="49"/>
      <c r="L441" s="49"/>
      <c r="M441" s="49"/>
      <c r="N441" s="49"/>
      <c r="O441" s="49"/>
    </row>
    <row r="442" spans="1:15" ht="12.75" thickBot="1" x14ac:dyDescent="0.25">
      <c r="A442" s="347"/>
      <c r="B442" s="9" t="s">
        <v>5</v>
      </c>
      <c r="C442" s="9" t="s">
        <v>6</v>
      </c>
      <c r="D442" s="9" t="s">
        <v>6</v>
      </c>
      <c r="E442" s="9" t="s">
        <v>6</v>
      </c>
      <c r="F442" s="25"/>
      <c r="G442" s="243"/>
      <c r="H442" s="49"/>
      <c r="J442" s="49"/>
      <c r="K442" s="49"/>
      <c r="L442" s="49"/>
      <c r="M442" s="49"/>
      <c r="N442" s="49"/>
      <c r="O442" s="49"/>
    </row>
    <row r="443" spans="1:15" ht="12.75" thickBot="1" x14ac:dyDescent="0.25">
      <c r="A443" s="133" t="s">
        <v>38</v>
      </c>
      <c r="B443" s="12">
        <f>B444+B445+B446+B447</f>
        <v>0</v>
      </c>
      <c r="C443" s="12">
        <f t="shared" ref="C443:E443" si="85">C444+C445+C446+C447</f>
        <v>0</v>
      </c>
      <c r="D443" s="12">
        <f t="shared" si="85"/>
        <v>0</v>
      </c>
      <c r="E443" s="12">
        <f t="shared" si="85"/>
        <v>0</v>
      </c>
      <c r="F443" s="25"/>
      <c r="G443" s="243"/>
      <c r="H443" s="49"/>
      <c r="J443" s="49"/>
      <c r="K443" s="49"/>
      <c r="L443" s="49"/>
      <c r="M443" s="49"/>
      <c r="N443" s="49"/>
      <c r="O443" s="49"/>
    </row>
    <row r="444" spans="1:15" ht="12.75" thickBot="1" x14ac:dyDescent="0.25">
      <c r="A444" s="134" t="s">
        <v>50</v>
      </c>
      <c r="B444" s="12"/>
      <c r="C444" s="12"/>
      <c r="D444" s="12"/>
      <c r="E444" s="12"/>
      <c r="F444" s="25"/>
      <c r="G444" s="93"/>
      <c r="H444" s="49"/>
      <c r="J444" s="49"/>
      <c r="K444" s="49"/>
      <c r="L444" s="49"/>
      <c r="M444" s="49"/>
      <c r="N444" s="49"/>
      <c r="O444" s="49"/>
    </row>
    <row r="445" spans="1:15" ht="12.75" thickBot="1" x14ac:dyDescent="0.25">
      <c r="A445" s="134" t="s">
        <v>84</v>
      </c>
      <c r="B445" s="12"/>
      <c r="C445" s="12"/>
      <c r="D445" s="12"/>
      <c r="E445" s="12"/>
      <c r="F445" s="25"/>
      <c r="G445" s="93"/>
      <c r="H445" s="49"/>
      <c r="J445" s="49"/>
      <c r="K445" s="49"/>
      <c r="L445" s="49"/>
      <c r="M445" s="49"/>
      <c r="N445" s="49"/>
      <c r="O445" s="49"/>
    </row>
    <row r="446" spans="1:15" ht="12.75" thickBot="1" x14ac:dyDescent="0.25">
      <c r="A446" s="134" t="s">
        <v>85</v>
      </c>
      <c r="B446" s="12"/>
      <c r="C446" s="12"/>
      <c r="D446" s="12"/>
      <c r="E446" s="12"/>
      <c r="F446" s="25"/>
      <c r="G446" s="93"/>
      <c r="H446" s="49"/>
      <c r="I446" s="49"/>
      <c r="J446" s="49"/>
      <c r="K446" s="49"/>
      <c r="L446" s="49"/>
      <c r="M446" s="49"/>
      <c r="N446" s="49"/>
      <c r="O446" s="49"/>
    </row>
    <row r="447" spans="1:15" ht="12.75" thickBot="1" x14ac:dyDescent="0.25">
      <c r="A447" s="134" t="s">
        <v>86</v>
      </c>
      <c r="B447" s="12"/>
      <c r="C447" s="12"/>
      <c r="D447" s="12"/>
      <c r="E447" s="12"/>
      <c r="F447" s="25"/>
      <c r="G447" s="93"/>
      <c r="H447" s="49"/>
      <c r="I447" s="49"/>
      <c r="J447" s="49"/>
      <c r="K447" s="49"/>
      <c r="L447" s="49"/>
      <c r="M447" s="49"/>
      <c r="N447" s="49"/>
      <c r="O447" s="49"/>
    </row>
    <row r="448" spans="1:15" ht="12.75" thickBot="1" x14ac:dyDescent="0.25">
      <c r="A448" s="133" t="s">
        <v>39</v>
      </c>
      <c r="B448" s="13">
        <f>B449+B450+B451+B452</f>
        <v>25000000</v>
      </c>
      <c r="C448" s="13">
        <f t="shared" ref="C448:E448" si="86">C449+C450+C451+C452</f>
        <v>0</v>
      </c>
      <c r="D448" s="13">
        <f t="shared" si="86"/>
        <v>0</v>
      </c>
      <c r="E448" s="13">
        <f t="shared" si="86"/>
        <v>0</v>
      </c>
      <c r="F448" s="25"/>
      <c r="G448" s="93"/>
      <c r="H448" s="49"/>
      <c r="I448" s="49"/>
      <c r="J448" s="49"/>
      <c r="K448" s="49"/>
      <c r="L448" s="49"/>
      <c r="M448" s="49"/>
      <c r="N448" s="49"/>
      <c r="O448" s="49"/>
    </row>
    <row r="449" spans="1:15" ht="12.75" thickBot="1" x14ac:dyDescent="0.25">
      <c r="A449" s="134" t="s">
        <v>50</v>
      </c>
      <c r="B449" s="13"/>
      <c r="C449" s="12"/>
      <c r="D449" s="12"/>
      <c r="E449" s="12"/>
      <c r="F449" s="25"/>
      <c r="G449" s="93"/>
      <c r="H449" s="49"/>
      <c r="I449" s="49"/>
      <c r="J449" s="49"/>
      <c r="K449" s="49"/>
      <c r="L449" s="49"/>
      <c r="M449" s="49"/>
      <c r="N449" s="49"/>
      <c r="O449" s="49"/>
    </row>
    <row r="450" spans="1:15" ht="12.75" thickBot="1" x14ac:dyDescent="0.25">
      <c r="A450" s="134" t="s">
        <v>84</v>
      </c>
      <c r="B450" s="10">
        <v>25000000</v>
      </c>
      <c r="C450" s="12"/>
      <c r="D450" s="12"/>
      <c r="E450" s="12"/>
      <c r="F450" s="25"/>
      <c r="G450" s="93"/>
      <c r="H450" s="49"/>
      <c r="I450" s="49"/>
      <c r="J450" s="49"/>
      <c r="K450" s="49"/>
      <c r="L450" s="49"/>
      <c r="M450" s="49"/>
      <c r="N450" s="49"/>
      <c r="O450" s="49"/>
    </row>
    <row r="451" spans="1:15" ht="12.75" thickBot="1" x14ac:dyDescent="0.25">
      <c r="A451" s="134" t="s">
        <v>85</v>
      </c>
      <c r="B451" s="13"/>
      <c r="C451" s="12"/>
      <c r="D451" s="12"/>
      <c r="E451" s="12"/>
      <c r="F451" s="25"/>
      <c r="G451" s="93"/>
      <c r="H451" s="49"/>
      <c r="I451" s="49"/>
      <c r="J451" s="49"/>
      <c r="K451" s="49"/>
      <c r="L451" s="49"/>
      <c r="M451" s="49"/>
      <c r="N451" s="49"/>
      <c r="O451" s="49"/>
    </row>
    <row r="452" spans="1:15" ht="12.75" thickBot="1" x14ac:dyDescent="0.25">
      <c r="A452" s="134" t="s">
        <v>86</v>
      </c>
      <c r="B452" s="13"/>
      <c r="C452" s="12"/>
      <c r="D452" s="12"/>
      <c r="E452" s="12"/>
      <c r="F452" s="25"/>
      <c r="G452" s="93"/>
      <c r="H452" s="49"/>
      <c r="I452" s="49"/>
      <c r="J452" s="49"/>
      <c r="K452" s="49"/>
      <c r="L452" s="49"/>
      <c r="M452" s="49"/>
      <c r="N452" s="49"/>
      <c r="O452" s="49"/>
    </row>
    <row r="453" spans="1:15" ht="12.75" thickBot="1" x14ac:dyDescent="0.25">
      <c r="A453" s="150" t="s">
        <v>55</v>
      </c>
      <c r="B453" s="13">
        <f>B443+B448</f>
        <v>25000000</v>
      </c>
      <c r="C453" s="13">
        <f t="shared" ref="C453:E453" si="87">C443+C448</f>
        <v>0</v>
      </c>
      <c r="D453" s="13">
        <f t="shared" si="87"/>
        <v>0</v>
      </c>
      <c r="E453" s="13">
        <f t="shared" si="87"/>
        <v>0</v>
      </c>
      <c r="F453" s="25"/>
      <c r="G453" s="93"/>
      <c r="H453" s="49"/>
      <c r="I453" s="49"/>
      <c r="J453" s="49"/>
      <c r="K453" s="49"/>
      <c r="L453" s="49"/>
      <c r="M453" s="49"/>
      <c r="N453" s="49"/>
      <c r="O453" s="49"/>
    </row>
    <row r="454" spans="1:15" ht="36.75" thickBot="1" x14ac:dyDescent="0.25">
      <c r="A454" s="21" t="s">
        <v>307</v>
      </c>
      <c r="B454" s="138" t="s">
        <v>175</v>
      </c>
      <c r="C454" s="147" t="s">
        <v>82</v>
      </c>
      <c r="D454" s="148"/>
      <c r="E454" s="149"/>
      <c r="F454" s="25"/>
      <c r="G454" s="17"/>
      <c r="H454" s="499"/>
      <c r="I454" s="499"/>
      <c r="J454" s="499"/>
      <c r="K454" s="499"/>
      <c r="L454" s="49"/>
      <c r="M454" s="49"/>
      <c r="N454" s="49"/>
      <c r="O454" s="49"/>
    </row>
    <row r="455" spans="1:15" ht="21.75" customHeight="1" thickBot="1" x14ac:dyDescent="0.25">
      <c r="A455" s="8" t="s">
        <v>9</v>
      </c>
      <c r="B455" s="507" t="s">
        <v>175</v>
      </c>
      <c r="C455" s="507"/>
      <c r="D455" s="507"/>
      <c r="E455" s="507"/>
      <c r="F455" s="25"/>
      <c r="G455" s="20"/>
      <c r="H455" s="499"/>
      <c r="I455" s="499"/>
      <c r="J455" s="499"/>
      <c r="K455" s="499"/>
      <c r="L455" s="49"/>
      <c r="M455" s="49"/>
      <c r="N455" s="49"/>
      <c r="O455" s="49"/>
    </row>
    <row r="456" spans="1:15" ht="12.75" thickBot="1" x14ac:dyDescent="0.25">
      <c r="A456" s="8" t="s">
        <v>14</v>
      </c>
      <c r="B456" s="387" t="s">
        <v>78</v>
      </c>
      <c r="C456" s="388"/>
      <c r="D456" s="388"/>
      <c r="E456" s="389"/>
      <c r="F456" s="25"/>
      <c r="G456" s="20"/>
      <c r="H456" s="476"/>
      <c r="I456" s="476"/>
      <c r="J456" s="476"/>
      <c r="K456" s="476"/>
      <c r="L456" s="49"/>
      <c r="M456" s="49"/>
      <c r="N456" s="49"/>
      <c r="O456" s="49"/>
    </row>
    <row r="457" spans="1:15" x14ac:dyDescent="0.2">
      <c r="A457" s="346"/>
      <c r="B457" s="5">
        <v>2020</v>
      </c>
      <c r="C457" s="5">
        <v>2021</v>
      </c>
      <c r="D457" s="5">
        <v>2022</v>
      </c>
      <c r="E457" s="5">
        <v>2023</v>
      </c>
      <c r="F457" s="25"/>
      <c r="G457" s="278"/>
      <c r="H457" s="111"/>
      <c r="I457" s="111"/>
      <c r="J457" s="111"/>
      <c r="K457" s="111"/>
      <c r="L457" s="49"/>
      <c r="M457" s="49"/>
      <c r="N457" s="49"/>
      <c r="O457" s="49"/>
    </row>
    <row r="458" spans="1:15" ht="12.75" thickBot="1" x14ac:dyDescent="0.25">
      <c r="A458" s="347"/>
      <c r="B458" s="9" t="s">
        <v>5</v>
      </c>
      <c r="C458" s="9" t="s">
        <v>6</v>
      </c>
      <c r="D458" s="9" t="s">
        <v>6</v>
      </c>
      <c r="E458" s="9" t="s">
        <v>6</v>
      </c>
      <c r="F458" s="25"/>
      <c r="G458" s="278"/>
      <c r="H458" s="111"/>
      <c r="I458" s="111"/>
      <c r="J458" s="111"/>
      <c r="K458" s="111"/>
      <c r="L458" s="49"/>
      <c r="M458" s="49"/>
      <c r="N458" s="49"/>
      <c r="O458" s="49"/>
    </row>
    <row r="459" spans="1:15" ht="12.75" thickBot="1" x14ac:dyDescent="0.25">
      <c r="A459" s="8" t="s">
        <v>8</v>
      </c>
      <c r="B459" s="10">
        <v>1</v>
      </c>
      <c r="C459" s="52"/>
      <c r="D459" s="10"/>
      <c r="E459" s="10"/>
      <c r="F459" s="25"/>
      <c r="G459" s="18"/>
      <c r="H459" s="151"/>
      <c r="I459" s="151"/>
      <c r="J459" s="151"/>
      <c r="K459" s="151"/>
      <c r="L459" s="49"/>
      <c r="M459" s="49"/>
      <c r="N459" s="49"/>
      <c r="O459" s="49"/>
    </row>
    <row r="460" spans="1:15" ht="12.75" thickBot="1" x14ac:dyDescent="0.25">
      <c r="A460" s="8" t="s">
        <v>317</v>
      </c>
      <c r="B460" s="10">
        <v>1000000</v>
      </c>
      <c r="C460" s="10"/>
      <c r="D460" s="10">
        <v>0</v>
      </c>
      <c r="E460" s="10">
        <v>0</v>
      </c>
      <c r="F460" s="25"/>
      <c r="G460" s="18"/>
      <c r="H460" s="151"/>
      <c r="I460" s="151"/>
      <c r="J460" s="151"/>
      <c r="K460" s="151"/>
      <c r="L460" s="49"/>
      <c r="M460" s="49"/>
      <c r="N460" s="49"/>
      <c r="O460" s="49"/>
    </row>
    <row r="461" spans="1:15" ht="12.75" thickBot="1" x14ac:dyDescent="0.25">
      <c r="A461" s="8" t="s">
        <v>319</v>
      </c>
      <c r="B461" s="10">
        <f>B460/B459</f>
        <v>1000000</v>
      </c>
      <c r="C461" s="10" t="e">
        <f t="shared" ref="C461:E461" si="88">C460/C459</f>
        <v>#DIV/0!</v>
      </c>
      <c r="D461" s="10" t="e">
        <f t="shared" si="88"/>
        <v>#DIV/0!</v>
      </c>
      <c r="E461" s="10" t="e">
        <f t="shared" si="88"/>
        <v>#DIV/0!</v>
      </c>
      <c r="F461" s="25"/>
      <c r="G461" s="93"/>
      <c r="H461" s="49"/>
      <c r="I461" s="49"/>
      <c r="J461" s="49"/>
      <c r="K461" s="49"/>
      <c r="L461" s="49"/>
      <c r="M461" s="49"/>
      <c r="N461" s="49"/>
      <c r="O461" s="49"/>
    </row>
    <row r="462" spans="1:15" ht="12.75" thickBot="1" x14ac:dyDescent="0.25">
      <c r="A462" s="8" t="s">
        <v>16</v>
      </c>
      <c r="B462" s="274" t="s">
        <v>22</v>
      </c>
      <c r="C462" s="11">
        <f>C459/B459-1</f>
        <v>-1</v>
      </c>
      <c r="D462" s="11" t="e">
        <f t="shared" ref="D462:E464" si="89">D459/C459-1</f>
        <v>#DIV/0!</v>
      </c>
      <c r="E462" s="11" t="e">
        <f t="shared" si="89"/>
        <v>#DIV/0!</v>
      </c>
      <c r="F462" s="25"/>
      <c r="G462" s="232"/>
      <c r="H462" s="241"/>
      <c r="I462" s="49"/>
      <c r="J462" s="49"/>
      <c r="K462" s="49"/>
      <c r="L462" s="49"/>
      <c r="M462" s="49"/>
      <c r="N462" s="49"/>
      <c r="O462" s="49"/>
    </row>
    <row r="463" spans="1:15" ht="12.75" thickBot="1" x14ac:dyDescent="0.25">
      <c r="A463" s="8" t="s">
        <v>17</v>
      </c>
      <c r="B463" s="274" t="s">
        <v>22</v>
      </c>
      <c r="C463" s="11">
        <f>C460/B460-1</f>
        <v>-1</v>
      </c>
      <c r="D463" s="11" t="e">
        <f t="shared" si="89"/>
        <v>#DIV/0!</v>
      </c>
      <c r="E463" s="11" t="e">
        <f t="shared" si="89"/>
        <v>#DIV/0!</v>
      </c>
      <c r="F463" s="25"/>
      <c r="G463" s="93"/>
      <c r="H463" s="49"/>
      <c r="I463" s="49"/>
      <c r="J463" s="49"/>
      <c r="K463" s="49"/>
      <c r="L463" s="49"/>
      <c r="M463" s="49"/>
      <c r="N463" s="49"/>
      <c r="O463" s="49"/>
    </row>
    <row r="464" spans="1:15" ht="12.75" thickBot="1" x14ac:dyDescent="0.25">
      <c r="A464" s="8" t="s">
        <v>18</v>
      </c>
      <c r="B464" s="274" t="s">
        <v>22</v>
      </c>
      <c r="C464" s="11" t="e">
        <f>C461/B461-1</f>
        <v>#DIV/0!</v>
      </c>
      <c r="D464" s="11" t="e">
        <f t="shared" si="89"/>
        <v>#DIV/0!</v>
      </c>
      <c r="E464" s="11" t="e">
        <f t="shared" si="89"/>
        <v>#DIV/0!</v>
      </c>
      <c r="F464" s="25"/>
      <c r="G464" s="93"/>
      <c r="H464" s="49"/>
      <c r="I464" s="49"/>
      <c r="J464" s="49"/>
      <c r="K464" s="49"/>
      <c r="L464" s="49"/>
      <c r="M464" s="49"/>
      <c r="N464" s="49"/>
      <c r="O464" s="49"/>
    </row>
    <row r="465" spans="1:15" ht="12.75" thickBot="1" x14ac:dyDescent="0.25">
      <c r="A465" s="348" t="s">
        <v>192</v>
      </c>
      <c r="B465" s="349"/>
      <c r="C465" s="349"/>
      <c r="D465" s="349"/>
      <c r="E465" s="350"/>
      <c r="F465" s="25"/>
      <c r="G465" s="93"/>
      <c r="H465" s="49"/>
      <c r="J465" s="49"/>
      <c r="K465" s="49"/>
      <c r="L465" s="49"/>
      <c r="M465" s="49"/>
      <c r="N465" s="49"/>
      <c r="O465" s="49"/>
    </row>
    <row r="466" spans="1:15" x14ac:dyDescent="0.2">
      <c r="A466" s="346"/>
      <c r="B466" s="5">
        <v>2019</v>
      </c>
      <c r="C466" s="5">
        <v>2020</v>
      </c>
      <c r="D466" s="5">
        <v>2021</v>
      </c>
      <c r="E466" s="5">
        <v>2022</v>
      </c>
      <c r="F466" s="25"/>
      <c r="G466" s="93"/>
      <c r="H466" s="49"/>
      <c r="J466" s="49"/>
      <c r="K466" s="49"/>
      <c r="L466" s="49"/>
      <c r="M466" s="49"/>
      <c r="N466" s="49"/>
      <c r="O466" s="49"/>
    </row>
    <row r="467" spans="1:15" ht="12.75" thickBot="1" x14ac:dyDescent="0.25">
      <c r="A467" s="347"/>
      <c r="B467" s="9" t="s">
        <v>5</v>
      </c>
      <c r="C467" s="9" t="s">
        <v>6</v>
      </c>
      <c r="D467" s="9" t="s">
        <v>6</v>
      </c>
      <c r="E467" s="9" t="s">
        <v>6</v>
      </c>
      <c r="F467" s="25"/>
      <c r="G467" s="93"/>
      <c r="H467" s="49"/>
      <c r="J467" s="49"/>
      <c r="K467" s="49"/>
      <c r="L467" s="49"/>
      <c r="M467" s="49"/>
      <c r="N467" s="49"/>
      <c r="O467" s="49"/>
    </row>
    <row r="468" spans="1:15" ht="12.75" thickBot="1" x14ac:dyDescent="0.25">
      <c r="A468" s="133" t="s">
        <v>38</v>
      </c>
      <c r="B468" s="12">
        <f>B469+B470+B471+B472</f>
        <v>0</v>
      </c>
      <c r="C468" s="12">
        <f t="shared" ref="C468:E468" si="90">C469+C470+C471+C472</f>
        <v>0</v>
      </c>
      <c r="D468" s="12">
        <f t="shared" si="90"/>
        <v>0</v>
      </c>
      <c r="E468" s="12">
        <f t="shared" si="90"/>
        <v>0</v>
      </c>
      <c r="F468" s="25"/>
      <c r="G468" s="93"/>
      <c r="H468" s="49"/>
      <c r="J468" s="49"/>
      <c r="K468" s="49"/>
      <c r="L468" s="49"/>
      <c r="M468" s="49"/>
      <c r="N468" s="49"/>
      <c r="O468" s="49"/>
    </row>
    <row r="469" spans="1:15" ht="12.75" thickBot="1" x14ac:dyDescent="0.25">
      <c r="A469" s="134" t="s">
        <v>50</v>
      </c>
      <c r="B469" s="12"/>
      <c r="C469" s="12"/>
      <c r="D469" s="12"/>
      <c r="E469" s="12"/>
      <c r="F469" s="25"/>
      <c r="G469" s="93"/>
      <c r="H469" s="49"/>
      <c r="J469" s="49"/>
      <c r="K469" s="49"/>
      <c r="L469" s="49"/>
      <c r="M469" s="49"/>
      <c r="N469" s="49"/>
      <c r="O469" s="49"/>
    </row>
    <row r="470" spans="1:15" ht="12.75" thickBot="1" x14ac:dyDescent="0.25">
      <c r="A470" s="134" t="s">
        <v>84</v>
      </c>
      <c r="B470" s="12"/>
      <c r="C470" s="12"/>
      <c r="D470" s="12"/>
      <c r="E470" s="12"/>
      <c r="F470" s="25"/>
      <c r="G470" s="93"/>
      <c r="H470" s="49"/>
      <c r="J470" s="49"/>
      <c r="K470" s="49"/>
      <c r="L470" s="49"/>
      <c r="M470" s="49"/>
      <c r="N470" s="49"/>
      <c r="O470" s="49"/>
    </row>
    <row r="471" spans="1:15" ht="12.75" thickBot="1" x14ac:dyDescent="0.25">
      <c r="A471" s="134" t="s">
        <v>85</v>
      </c>
      <c r="B471" s="12"/>
      <c r="C471" s="12"/>
      <c r="D471" s="12"/>
      <c r="E471" s="12"/>
      <c r="F471" s="25"/>
      <c r="G471" s="93"/>
      <c r="H471" s="49"/>
      <c r="I471" s="49"/>
      <c r="J471" s="49"/>
      <c r="K471" s="49"/>
      <c r="L471" s="49"/>
      <c r="M471" s="49"/>
      <c r="N471" s="49"/>
      <c r="O471" s="49"/>
    </row>
    <row r="472" spans="1:15" ht="12.75" thickBot="1" x14ac:dyDescent="0.25">
      <c r="A472" s="134" t="s">
        <v>86</v>
      </c>
      <c r="B472" s="12"/>
      <c r="C472" s="12"/>
      <c r="D472" s="12"/>
      <c r="E472" s="12"/>
      <c r="F472" s="25"/>
      <c r="G472" s="93"/>
      <c r="H472" s="49"/>
      <c r="I472" s="49"/>
      <c r="J472" s="49"/>
      <c r="K472" s="49"/>
      <c r="L472" s="49"/>
      <c r="M472" s="49"/>
      <c r="N472" s="49"/>
      <c r="O472" s="49"/>
    </row>
    <row r="473" spans="1:15" ht="12.75" thickBot="1" x14ac:dyDescent="0.25">
      <c r="A473" s="133" t="s">
        <v>39</v>
      </c>
      <c r="B473" s="13">
        <f>B474+B475+B476+B477</f>
        <v>1000000</v>
      </c>
      <c r="C473" s="13">
        <f t="shared" ref="C473:E473" si="91">C474+C475+C476+C477</f>
        <v>0</v>
      </c>
      <c r="D473" s="13">
        <f t="shared" si="91"/>
        <v>0</v>
      </c>
      <c r="E473" s="13">
        <f t="shared" si="91"/>
        <v>0</v>
      </c>
      <c r="F473" s="25"/>
      <c r="G473" s="93"/>
      <c r="H473" s="49"/>
      <c r="I473" s="49"/>
      <c r="J473" s="49"/>
      <c r="K473" s="49"/>
      <c r="L473" s="49"/>
      <c r="M473" s="49"/>
      <c r="N473" s="49"/>
      <c r="O473" s="49"/>
    </row>
    <row r="474" spans="1:15" ht="12.75" thickBot="1" x14ac:dyDescent="0.25">
      <c r="A474" s="134" t="s">
        <v>50</v>
      </c>
      <c r="B474" s="13"/>
      <c r="C474" s="12"/>
      <c r="D474" s="12"/>
      <c r="E474" s="12"/>
      <c r="F474" s="25"/>
      <c r="G474" s="93"/>
      <c r="H474" s="49"/>
      <c r="I474" s="49"/>
      <c r="J474" s="49"/>
      <c r="K474" s="49"/>
      <c r="L474" s="49"/>
      <c r="M474" s="49"/>
      <c r="N474" s="49"/>
      <c r="O474" s="49"/>
    </row>
    <row r="475" spans="1:15" ht="12.75" thickBot="1" x14ac:dyDescent="0.25">
      <c r="A475" s="134" t="s">
        <v>84</v>
      </c>
      <c r="B475" s="13"/>
      <c r="C475" s="12"/>
      <c r="D475" s="12"/>
      <c r="E475" s="12"/>
      <c r="F475" s="25"/>
      <c r="G475" s="93"/>
      <c r="H475" s="49"/>
      <c r="I475" s="49"/>
      <c r="J475" s="49"/>
      <c r="K475" s="49"/>
      <c r="L475" s="49"/>
      <c r="M475" s="49"/>
      <c r="N475" s="49"/>
      <c r="O475" s="49"/>
    </row>
    <row r="476" spans="1:15" ht="12.75" thickBot="1" x14ac:dyDescent="0.25">
      <c r="A476" s="134" t="s">
        <v>85</v>
      </c>
      <c r="B476" s="13"/>
      <c r="C476" s="12"/>
      <c r="D476" s="12"/>
      <c r="E476" s="12"/>
      <c r="F476" s="25"/>
      <c r="G476" s="93"/>
      <c r="H476" s="49"/>
      <c r="I476" s="49"/>
      <c r="J476" s="49"/>
      <c r="K476" s="49"/>
      <c r="L476" s="49"/>
      <c r="M476" s="49"/>
      <c r="N476" s="49"/>
      <c r="O476" s="49"/>
    </row>
    <row r="477" spans="1:15" ht="12.75" thickBot="1" x14ac:dyDescent="0.25">
      <c r="A477" s="134" t="s">
        <v>86</v>
      </c>
      <c r="B477" s="13">
        <v>1000000</v>
      </c>
      <c r="C477" s="12"/>
      <c r="D477" s="12"/>
      <c r="E477" s="12"/>
      <c r="F477" s="25"/>
      <c r="G477" s="93"/>
      <c r="H477" s="49"/>
      <c r="I477" s="49"/>
      <c r="J477" s="49"/>
      <c r="K477" s="49"/>
      <c r="L477" s="49"/>
      <c r="M477" s="49"/>
      <c r="N477" s="49"/>
      <c r="O477" s="49"/>
    </row>
    <row r="478" spans="1:15" ht="12.75" thickBot="1" x14ac:dyDescent="0.25">
      <c r="A478" s="150" t="s">
        <v>55</v>
      </c>
      <c r="B478" s="13">
        <f>B468+B473</f>
        <v>1000000</v>
      </c>
      <c r="C478" s="13">
        <f t="shared" ref="C478:E478" si="92">C468+C473</f>
        <v>0</v>
      </c>
      <c r="D478" s="13">
        <f t="shared" si="92"/>
        <v>0</v>
      </c>
      <c r="E478" s="13">
        <f t="shared" si="92"/>
        <v>0</v>
      </c>
      <c r="F478" s="25"/>
      <c r="G478" s="93"/>
      <c r="H478" s="49"/>
      <c r="J478" s="49"/>
      <c r="K478" s="49"/>
      <c r="L478" s="49"/>
      <c r="M478" s="49"/>
      <c r="N478" s="49"/>
      <c r="O478" s="49"/>
    </row>
    <row r="479" spans="1:15" ht="12.75" thickBot="1" x14ac:dyDescent="0.25">
      <c r="A479" s="351" t="s">
        <v>36</v>
      </c>
      <c r="B479" s="352"/>
      <c r="C479" s="352"/>
      <c r="D479" s="352"/>
      <c r="E479" s="353"/>
      <c r="F479" s="25"/>
      <c r="G479" s="93"/>
      <c r="H479" s="49"/>
      <c r="J479" s="49"/>
      <c r="K479" s="49"/>
      <c r="L479" s="49"/>
      <c r="M479" s="49"/>
      <c r="N479" s="49"/>
      <c r="O479" s="49"/>
    </row>
    <row r="480" spans="1:15" ht="12.75" thickBot="1" x14ac:dyDescent="0.25">
      <c r="A480" s="351" t="s">
        <v>40</v>
      </c>
      <c r="B480" s="352"/>
      <c r="C480" s="352"/>
      <c r="D480" s="352"/>
      <c r="E480" s="353"/>
      <c r="F480" s="25"/>
      <c r="G480" s="93"/>
      <c r="H480" s="49"/>
      <c r="J480" s="49"/>
      <c r="K480" s="49"/>
      <c r="L480" s="49"/>
      <c r="M480" s="49"/>
      <c r="N480" s="49"/>
      <c r="O480" s="49"/>
    </row>
    <row r="481" spans="1:15" ht="12.75" thickBot="1" x14ac:dyDescent="0.25">
      <c r="A481" s="97" t="s">
        <v>94</v>
      </c>
      <c r="B481" s="510" t="s">
        <v>178</v>
      </c>
      <c r="C481" s="511"/>
      <c r="D481" s="511"/>
      <c r="E481" s="512"/>
      <c r="F481" s="25"/>
      <c r="G481" s="93"/>
      <c r="H481" s="49"/>
      <c r="J481" s="49"/>
      <c r="K481" s="49"/>
      <c r="L481" s="49"/>
      <c r="M481" s="49"/>
      <c r="N481" s="49"/>
      <c r="O481" s="49"/>
    </row>
    <row r="482" spans="1:15" ht="36.75" thickBot="1" x14ac:dyDescent="0.25">
      <c r="A482" s="21" t="s">
        <v>93</v>
      </c>
      <c r="B482" s="276" t="s">
        <v>95</v>
      </c>
      <c r="C482" s="147" t="s">
        <v>82</v>
      </c>
      <c r="D482" s="508" t="s">
        <v>93</v>
      </c>
      <c r="E482" s="509"/>
      <c r="F482" s="25"/>
      <c r="G482" s="239"/>
      <c r="H482" s="240"/>
      <c r="J482" s="49"/>
      <c r="K482" s="275"/>
      <c r="L482" s="275"/>
      <c r="M482" s="275"/>
      <c r="N482" s="275"/>
      <c r="O482" s="49"/>
    </row>
    <row r="483" spans="1:15" ht="12.75" thickBot="1" x14ac:dyDescent="0.25">
      <c r="A483" s="8" t="s">
        <v>9</v>
      </c>
      <c r="B483" s="513" t="s">
        <v>95</v>
      </c>
      <c r="C483" s="514"/>
      <c r="D483" s="514"/>
      <c r="E483" s="515"/>
      <c r="F483" s="25"/>
      <c r="G483" s="239"/>
      <c r="H483" s="240"/>
      <c r="J483" s="49"/>
      <c r="K483" s="49"/>
      <c r="L483" s="49"/>
      <c r="M483" s="49"/>
      <c r="N483" s="49"/>
      <c r="O483" s="49"/>
    </row>
    <row r="484" spans="1:15" ht="49.5" customHeight="1" thickBot="1" x14ac:dyDescent="0.25">
      <c r="A484" s="8" t="s">
        <v>14</v>
      </c>
      <c r="B484" s="434" t="s">
        <v>96</v>
      </c>
      <c r="C484" s="435"/>
      <c r="D484" s="435"/>
      <c r="E484" s="436"/>
      <c r="F484" s="25"/>
      <c r="G484" s="93"/>
      <c r="H484" s="49"/>
      <c r="J484" s="49"/>
      <c r="K484" s="49"/>
      <c r="L484" s="49"/>
      <c r="M484" s="49"/>
      <c r="N484" s="49"/>
      <c r="O484" s="49"/>
    </row>
    <row r="485" spans="1:15" x14ac:dyDescent="0.2">
      <c r="A485" s="346"/>
      <c r="B485" s="5">
        <v>2020</v>
      </c>
      <c r="C485" s="5">
        <v>2021</v>
      </c>
      <c r="D485" s="5">
        <v>2022</v>
      </c>
      <c r="E485" s="5">
        <v>2023</v>
      </c>
      <c r="F485" s="25"/>
      <c r="G485" s="93"/>
      <c r="H485" s="49"/>
      <c r="J485" s="49"/>
      <c r="K485" s="49"/>
      <c r="L485" s="49"/>
      <c r="M485" s="49"/>
      <c r="N485" s="49"/>
      <c r="O485" s="49"/>
    </row>
    <row r="486" spans="1:15" ht="12.75" thickBot="1" x14ac:dyDescent="0.25">
      <c r="A486" s="347"/>
      <c r="B486" s="9" t="s">
        <v>5</v>
      </c>
      <c r="C486" s="9" t="s">
        <v>6</v>
      </c>
      <c r="D486" s="9" t="s">
        <v>6</v>
      </c>
      <c r="E486" s="9" t="s">
        <v>6</v>
      </c>
      <c r="F486" s="25"/>
      <c r="G486" s="93"/>
      <c r="H486" s="49"/>
      <c r="J486" s="244"/>
      <c r="K486" s="245"/>
      <c r="L486" s="49"/>
      <c r="M486" s="49"/>
      <c r="N486" s="49"/>
      <c r="O486" s="49"/>
    </row>
    <row r="487" spans="1:15" ht="12.75" thickBot="1" x14ac:dyDescent="0.25">
      <c r="A487" s="8" t="s">
        <v>8</v>
      </c>
      <c r="B487" s="110">
        <v>1</v>
      </c>
      <c r="C487" s="110"/>
      <c r="D487" s="110"/>
      <c r="E487" s="110"/>
      <c r="F487" s="25"/>
      <c r="G487" s="93"/>
      <c r="H487" s="49"/>
      <c r="J487" s="246"/>
      <c r="K487" s="245"/>
      <c r="L487" s="49"/>
      <c r="M487" s="49"/>
      <c r="N487" s="49"/>
      <c r="O487" s="49"/>
    </row>
    <row r="488" spans="1:15" ht="12.75" thickBot="1" x14ac:dyDescent="0.25">
      <c r="A488" s="8" t="s">
        <v>320</v>
      </c>
      <c r="B488" s="222">
        <v>330758342</v>
      </c>
      <c r="C488" s="222"/>
      <c r="D488" s="222"/>
      <c r="E488" s="222"/>
      <c r="F488" s="25"/>
      <c r="G488" s="93"/>
      <c r="H488" s="247"/>
      <c r="J488" s="246"/>
      <c r="K488" s="245"/>
      <c r="L488" s="49"/>
      <c r="M488" s="49"/>
      <c r="N488" s="49"/>
      <c r="O488" s="49"/>
    </row>
    <row r="489" spans="1:15" ht="12.75" thickBot="1" x14ac:dyDescent="0.25">
      <c r="A489" s="8" t="s">
        <v>319</v>
      </c>
      <c r="B489" s="10">
        <f>B488/B487</f>
        <v>330758342</v>
      </c>
      <c r="C489" s="10" t="e">
        <f t="shared" ref="C489:E489" si="93">C488/C487</f>
        <v>#DIV/0!</v>
      </c>
      <c r="D489" s="10" t="e">
        <f t="shared" si="93"/>
        <v>#DIV/0!</v>
      </c>
      <c r="E489" s="10" t="e">
        <f t="shared" si="93"/>
        <v>#DIV/0!</v>
      </c>
      <c r="F489" s="25"/>
      <c r="G489" s="93"/>
      <c r="H489" s="49"/>
      <c r="J489" s="49"/>
      <c r="K489" s="49"/>
      <c r="L489" s="49"/>
      <c r="M489" s="49"/>
      <c r="N489" s="49"/>
      <c r="O489" s="49"/>
    </row>
    <row r="490" spans="1:15" ht="12.75" thickBot="1" x14ac:dyDescent="0.25">
      <c r="A490" s="8" t="s">
        <v>16</v>
      </c>
      <c r="B490" s="274" t="s">
        <v>22</v>
      </c>
      <c r="C490" s="11">
        <f>C487/B487-1</f>
        <v>-1</v>
      </c>
      <c r="D490" s="11" t="e">
        <f t="shared" ref="D490:E492" si="94">D487/C487-1</f>
        <v>#DIV/0!</v>
      </c>
      <c r="E490" s="11" t="e">
        <f t="shared" si="94"/>
        <v>#DIV/0!</v>
      </c>
      <c r="F490" s="25"/>
      <c r="G490" s="232"/>
      <c r="H490" s="241"/>
      <c r="J490" s="49"/>
      <c r="K490" s="49"/>
      <c r="L490" s="49"/>
      <c r="M490" s="49"/>
      <c r="N490" s="49"/>
      <c r="O490" s="49"/>
    </row>
    <row r="491" spans="1:15" ht="12.75" thickBot="1" x14ac:dyDescent="0.25">
      <c r="A491" s="8" t="s">
        <v>17</v>
      </c>
      <c r="B491" s="274" t="s">
        <v>22</v>
      </c>
      <c r="C491" s="11">
        <f>C488/B488-1</f>
        <v>-1</v>
      </c>
      <c r="D491" s="11" t="e">
        <f t="shared" si="94"/>
        <v>#DIV/0!</v>
      </c>
      <c r="E491" s="11" t="e">
        <f t="shared" si="94"/>
        <v>#DIV/0!</v>
      </c>
      <c r="F491" s="25"/>
      <c r="G491" s="93"/>
      <c r="H491" s="49"/>
      <c r="J491" s="49"/>
      <c r="K491" s="49"/>
      <c r="L491" s="49"/>
      <c r="M491" s="49"/>
      <c r="N491" s="49"/>
      <c r="O491" s="49"/>
    </row>
    <row r="492" spans="1:15" ht="12.75" thickBot="1" x14ac:dyDescent="0.25">
      <c r="A492" s="8" t="s">
        <v>18</v>
      </c>
      <c r="B492" s="274" t="s">
        <v>22</v>
      </c>
      <c r="C492" s="11" t="e">
        <f>C489/B489-1</f>
        <v>#DIV/0!</v>
      </c>
      <c r="D492" s="11" t="e">
        <f t="shared" si="94"/>
        <v>#DIV/0!</v>
      </c>
      <c r="E492" s="11" t="e">
        <f t="shared" si="94"/>
        <v>#DIV/0!</v>
      </c>
      <c r="F492" s="25"/>
      <c r="G492" s="93"/>
      <c r="H492" s="49"/>
      <c r="J492" s="49"/>
      <c r="K492" s="49"/>
      <c r="L492" s="49"/>
      <c r="M492" s="49"/>
      <c r="N492" s="49"/>
      <c r="O492" s="49"/>
    </row>
    <row r="493" spans="1:15" ht="12.75" thickBot="1" x14ac:dyDescent="0.25">
      <c r="A493" s="348" t="s">
        <v>192</v>
      </c>
      <c r="B493" s="349"/>
      <c r="C493" s="349"/>
      <c r="D493" s="349"/>
      <c r="E493" s="350"/>
      <c r="F493" s="25"/>
      <c r="G493" s="93"/>
      <c r="H493" s="49"/>
      <c r="J493" s="49"/>
      <c r="K493" s="49"/>
      <c r="L493" s="49"/>
      <c r="M493" s="49"/>
      <c r="N493" s="49"/>
      <c r="O493" s="49"/>
    </row>
    <row r="494" spans="1:15" x14ac:dyDescent="0.2">
      <c r="A494" s="346"/>
      <c r="B494" s="5">
        <v>2019</v>
      </c>
      <c r="C494" s="5">
        <v>2020</v>
      </c>
      <c r="D494" s="5">
        <v>2021</v>
      </c>
      <c r="E494" s="5">
        <v>2022</v>
      </c>
      <c r="F494" s="25"/>
      <c r="G494" s="93"/>
      <c r="H494" s="49"/>
      <c r="J494" s="49"/>
      <c r="K494" s="49"/>
      <c r="L494" s="49"/>
      <c r="M494" s="49"/>
      <c r="N494" s="49"/>
      <c r="O494" s="49"/>
    </row>
    <row r="495" spans="1:15" ht="12.75" thickBot="1" x14ac:dyDescent="0.25">
      <c r="A495" s="347"/>
      <c r="B495" s="9" t="s">
        <v>5</v>
      </c>
      <c r="C495" s="9" t="s">
        <v>6</v>
      </c>
      <c r="D495" s="9" t="s">
        <v>6</v>
      </c>
      <c r="E495" s="9" t="s">
        <v>6</v>
      </c>
      <c r="F495" s="25"/>
      <c r="G495" s="93"/>
      <c r="H495" s="49"/>
      <c r="J495" s="49"/>
      <c r="K495" s="49"/>
      <c r="L495" s="49"/>
      <c r="M495" s="49"/>
      <c r="N495" s="49"/>
      <c r="O495" s="49"/>
    </row>
    <row r="496" spans="1:15" ht="12.75" thickBot="1" x14ac:dyDescent="0.25">
      <c r="A496" s="133" t="s">
        <v>38</v>
      </c>
      <c r="B496" s="12">
        <f>B497+B498+B499+B500</f>
        <v>0</v>
      </c>
      <c r="C496" s="12">
        <f t="shared" ref="C496:E496" si="95">C497+C498+C499+C500</f>
        <v>0</v>
      </c>
      <c r="D496" s="12">
        <f t="shared" si="95"/>
        <v>0</v>
      </c>
      <c r="E496" s="12">
        <f t="shared" si="95"/>
        <v>0</v>
      </c>
      <c r="F496" s="25"/>
      <c r="G496" s="93"/>
      <c r="H496" s="49"/>
      <c r="J496" s="49"/>
      <c r="K496" s="49"/>
      <c r="L496" s="49"/>
      <c r="M496" s="49"/>
      <c r="N496" s="49"/>
      <c r="O496" s="49"/>
    </row>
    <row r="497" spans="1:16" ht="12.75" thickBot="1" x14ac:dyDescent="0.25">
      <c r="A497" s="134" t="s">
        <v>50</v>
      </c>
      <c r="B497" s="12"/>
      <c r="C497" s="12"/>
      <c r="D497" s="12"/>
      <c r="E497" s="12"/>
      <c r="F497" s="25"/>
      <c r="G497" s="93"/>
      <c r="H497" s="49"/>
      <c r="J497" s="49"/>
      <c r="K497" s="49"/>
      <c r="L497" s="49"/>
      <c r="M497" s="49"/>
      <c r="N497" s="49"/>
      <c r="O497" s="49"/>
    </row>
    <row r="498" spans="1:16" ht="12.75" thickBot="1" x14ac:dyDescent="0.25">
      <c r="A498" s="134" t="s">
        <v>84</v>
      </c>
      <c r="B498" s="12"/>
      <c r="C498" s="12"/>
      <c r="D498" s="12"/>
      <c r="E498" s="12"/>
      <c r="F498" s="25"/>
      <c r="G498" s="93"/>
      <c r="H498" s="49"/>
      <c r="J498" s="49"/>
      <c r="K498" s="49"/>
      <c r="L498" s="49"/>
      <c r="M498" s="49"/>
      <c r="N498" s="49"/>
      <c r="O498" s="49"/>
    </row>
    <row r="499" spans="1:16" ht="12.75" thickBot="1" x14ac:dyDescent="0.25">
      <c r="A499" s="134" t="s">
        <v>85</v>
      </c>
      <c r="B499" s="12"/>
      <c r="C499" s="12"/>
      <c r="D499" s="12"/>
      <c r="E499" s="12"/>
      <c r="F499" s="25"/>
      <c r="G499" s="93"/>
      <c r="H499" s="49"/>
      <c r="J499" s="49"/>
      <c r="K499" s="49"/>
      <c r="L499" s="49"/>
      <c r="M499" s="49"/>
      <c r="N499" s="49"/>
      <c r="O499" s="49"/>
    </row>
    <row r="500" spans="1:16" ht="12.75" thickBot="1" x14ac:dyDescent="0.25">
      <c r="A500" s="134" t="s">
        <v>86</v>
      </c>
      <c r="B500" s="12"/>
      <c r="C500" s="12"/>
      <c r="D500" s="12"/>
      <c r="E500" s="12"/>
      <c r="F500" s="25"/>
      <c r="G500" s="93"/>
      <c r="H500" s="49"/>
      <c r="J500" s="49"/>
      <c r="K500" s="49"/>
      <c r="L500" s="49"/>
      <c r="M500" s="49"/>
      <c r="N500" s="49"/>
      <c r="O500" s="49"/>
    </row>
    <row r="501" spans="1:16" ht="12.75" thickBot="1" x14ac:dyDescent="0.25">
      <c r="A501" s="133" t="s">
        <v>39</v>
      </c>
      <c r="B501" s="222">
        <f>B502+B503+B504+B505</f>
        <v>330758342</v>
      </c>
      <c r="C501" s="222">
        <f t="shared" ref="C501:E501" si="96">C502+C503+C504+C505</f>
        <v>0</v>
      </c>
      <c r="D501" s="222">
        <f t="shared" si="96"/>
        <v>0</v>
      </c>
      <c r="E501" s="222">
        <f t="shared" si="96"/>
        <v>0</v>
      </c>
      <c r="F501" s="25"/>
      <c r="G501" s="93"/>
      <c r="H501" s="49"/>
      <c r="J501" s="49"/>
      <c r="K501" s="49"/>
      <c r="L501" s="49"/>
      <c r="M501" s="49"/>
      <c r="N501" s="49"/>
      <c r="O501" s="49"/>
    </row>
    <row r="502" spans="1:16" ht="12.75" thickBot="1" x14ac:dyDescent="0.25">
      <c r="A502" s="134" t="s">
        <v>50</v>
      </c>
      <c r="B502" s="222">
        <v>330758342</v>
      </c>
      <c r="C502" s="12"/>
      <c r="D502" s="12"/>
      <c r="E502" s="12"/>
      <c r="F502" s="25"/>
      <c r="G502" s="93"/>
      <c r="H502" s="49"/>
      <c r="J502" s="49"/>
      <c r="K502" s="49"/>
      <c r="L502" s="49"/>
      <c r="M502" s="49"/>
      <c r="N502" s="49"/>
      <c r="O502" s="49"/>
    </row>
    <row r="503" spans="1:16" ht="12.75" thickBot="1" x14ac:dyDescent="0.25">
      <c r="A503" s="134" t="s">
        <v>84</v>
      </c>
      <c r="B503" s="13"/>
      <c r="C503" s="12"/>
      <c r="D503" s="12"/>
      <c r="E503" s="12"/>
      <c r="F503" s="25"/>
      <c r="G503" s="93"/>
      <c r="H503" s="49"/>
      <c r="J503" s="49"/>
      <c r="K503" s="49"/>
      <c r="L503" s="49"/>
      <c r="M503" s="49"/>
      <c r="N503" s="49"/>
      <c r="O503" s="49"/>
    </row>
    <row r="504" spans="1:16" ht="12.75" thickBot="1" x14ac:dyDescent="0.25">
      <c r="A504" s="134" t="s">
        <v>85</v>
      </c>
      <c r="B504" s="13"/>
      <c r="C504" s="12"/>
      <c r="D504" s="12"/>
      <c r="E504" s="12"/>
      <c r="F504" s="25"/>
      <c r="G504" s="93"/>
      <c r="H504" s="49"/>
      <c r="J504" s="49"/>
      <c r="K504" s="49"/>
      <c r="L504" s="49"/>
      <c r="M504" s="49"/>
      <c r="N504" s="49"/>
      <c r="O504" s="49"/>
      <c r="P504" s="49"/>
    </row>
    <row r="505" spans="1:16" ht="12.75" thickBot="1" x14ac:dyDescent="0.25">
      <c r="A505" s="134" t="s">
        <v>86</v>
      </c>
      <c r="B505" s="13"/>
      <c r="C505" s="12"/>
      <c r="D505" s="12"/>
      <c r="E505" s="12"/>
      <c r="F505" s="25"/>
      <c r="G505" s="93"/>
      <c r="H505" s="49"/>
      <c r="J505" s="49"/>
      <c r="K505" s="49"/>
      <c r="L505" s="49"/>
      <c r="M505" s="49"/>
      <c r="N505" s="49"/>
      <c r="O505" s="49"/>
      <c r="P505" s="49"/>
    </row>
    <row r="506" spans="1:16" ht="12.75" thickBot="1" x14ac:dyDescent="0.25">
      <c r="A506" s="152" t="s">
        <v>30</v>
      </c>
      <c r="B506" s="13">
        <f>B496+B501</f>
        <v>330758342</v>
      </c>
      <c r="C506" s="13">
        <f t="shared" ref="C506:E506" si="97">C496+C501</f>
        <v>0</v>
      </c>
      <c r="D506" s="13">
        <f t="shared" si="97"/>
        <v>0</v>
      </c>
      <c r="E506" s="13">
        <f t="shared" si="97"/>
        <v>0</v>
      </c>
      <c r="F506" s="25"/>
      <c r="G506" s="93"/>
      <c r="H506" s="49"/>
      <c r="J506" s="49"/>
      <c r="K506" s="49"/>
      <c r="L506" s="49"/>
      <c r="M506" s="49"/>
      <c r="N506" s="49"/>
      <c r="O506" s="49"/>
      <c r="P506" s="49"/>
    </row>
    <row r="507" spans="1:16" ht="110.25" customHeight="1" thickBot="1" x14ac:dyDescent="0.25">
      <c r="A507" s="21" t="s">
        <v>308</v>
      </c>
      <c r="B507" s="276" t="s">
        <v>177</v>
      </c>
      <c r="C507" s="147" t="s">
        <v>82</v>
      </c>
      <c r="D507" s="508" t="s">
        <v>308</v>
      </c>
      <c r="E507" s="509"/>
      <c r="F507" s="25"/>
      <c r="G507" s="239"/>
      <c r="H507" s="240"/>
      <c r="J507" s="49"/>
      <c r="K507" s="279"/>
      <c r="L507" s="279"/>
      <c r="M507" s="279"/>
      <c r="N507" s="279"/>
      <c r="O507" s="279"/>
      <c r="P507" s="49"/>
    </row>
    <row r="508" spans="1:16" ht="35.25" customHeight="1" thickBot="1" x14ac:dyDescent="0.25">
      <c r="A508" s="8" t="s">
        <v>9</v>
      </c>
      <c r="B508" s="434" t="s">
        <v>177</v>
      </c>
      <c r="C508" s="435"/>
      <c r="D508" s="435"/>
      <c r="E508" s="436"/>
      <c r="F508" s="25"/>
      <c r="G508" s="239"/>
      <c r="H508" s="240"/>
      <c r="J508" s="49"/>
      <c r="K508" s="17"/>
      <c r="L508" s="139"/>
      <c r="M508" s="139"/>
      <c r="N508" s="139"/>
      <c r="O508" s="139"/>
      <c r="P508" s="49"/>
    </row>
    <row r="509" spans="1:16" ht="12.75" thickBot="1" x14ac:dyDescent="0.25">
      <c r="A509" s="8" t="s">
        <v>14</v>
      </c>
      <c r="B509" s="434" t="s">
        <v>124</v>
      </c>
      <c r="C509" s="435"/>
      <c r="D509" s="435"/>
      <c r="E509" s="436"/>
      <c r="F509" s="25"/>
      <c r="G509" s="93"/>
      <c r="H509" s="49"/>
      <c r="J509" s="49"/>
      <c r="K509" s="17"/>
      <c r="L509" s="17"/>
      <c r="M509" s="153"/>
      <c r="N509" s="280"/>
      <c r="O509" s="280"/>
      <c r="P509" s="49"/>
    </row>
    <row r="510" spans="1:16" x14ac:dyDescent="0.2">
      <c r="A510" s="346"/>
      <c r="B510" s="5">
        <v>2020</v>
      </c>
      <c r="C510" s="5">
        <v>2021</v>
      </c>
      <c r="D510" s="5">
        <v>2022</v>
      </c>
      <c r="E510" s="5">
        <v>2023</v>
      </c>
      <c r="F510" s="25"/>
      <c r="G510" s="93"/>
      <c r="H510" s="49"/>
      <c r="J510" s="49"/>
      <c r="K510" s="154"/>
      <c r="L510" s="280"/>
      <c r="M510" s="280"/>
      <c r="N510" s="280"/>
      <c r="O510" s="280"/>
      <c r="P510" s="49"/>
    </row>
    <row r="511" spans="1:16" ht="12.75" thickBot="1" x14ac:dyDescent="0.25">
      <c r="A511" s="347"/>
      <c r="B511" s="9" t="s">
        <v>5</v>
      </c>
      <c r="C511" s="9" t="s">
        <v>6</v>
      </c>
      <c r="D511" s="9" t="s">
        <v>6</v>
      </c>
      <c r="E511" s="9" t="s">
        <v>6</v>
      </c>
      <c r="F511" s="119"/>
      <c r="G511" s="248"/>
      <c r="H511" s="248"/>
      <c r="J511" s="49"/>
      <c r="K511" s="20"/>
      <c r="L511" s="278"/>
      <c r="M511" s="278"/>
      <c r="N511" s="278"/>
      <c r="O511" s="278"/>
      <c r="P511" s="49"/>
    </row>
    <row r="512" spans="1:16" ht="12.75" thickBot="1" x14ac:dyDescent="0.25">
      <c r="A512" s="8" t="s">
        <v>8</v>
      </c>
      <c r="B512" s="110"/>
      <c r="C512" s="110">
        <v>1</v>
      </c>
      <c r="D512" s="110">
        <v>1</v>
      </c>
      <c r="E512" s="110">
        <v>1</v>
      </c>
      <c r="F512" s="109"/>
      <c r="G512" s="243"/>
      <c r="H512" s="242"/>
      <c r="J512" s="49"/>
      <c r="K512" s="20"/>
      <c r="L512" s="275"/>
      <c r="M512" s="275"/>
      <c r="N512" s="275"/>
      <c r="O512" s="275"/>
      <c r="P512" s="49"/>
    </row>
    <row r="513" spans="1:16" ht="12.75" thickBot="1" x14ac:dyDescent="0.25">
      <c r="A513" s="8" t="s">
        <v>320</v>
      </c>
      <c r="B513" s="222"/>
      <c r="C513" s="222">
        <v>273250000</v>
      </c>
      <c r="D513" s="222">
        <v>133011000</v>
      </c>
      <c r="E513" s="222">
        <v>492500000</v>
      </c>
      <c r="F513" s="25"/>
      <c r="G513" s="93"/>
      <c r="H513" s="49"/>
      <c r="I513" s="249"/>
      <c r="J513" s="49"/>
      <c r="K513" s="278"/>
      <c r="L513" s="111"/>
      <c r="M513" s="111"/>
      <c r="N513" s="111"/>
      <c r="O513" s="111"/>
      <c r="P513" s="49"/>
    </row>
    <row r="514" spans="1:16" ht="12.75" thickBot="1" x14ac:dyDescent="0.25">
      <c r="A514" s="8" t="s">
        <v>318</v>
      </c>
      <c r="B514" s="10" t="e">
        <f>B513/B512</f>
        <v>#DIV/0!</v>
      </c>
      <c r="C514" s="10">
        <f t="shared" ref="C514:E514" si="98">C513/C512</f>
        <v>273250000</v>
      </c>
      <c r="D514" s="10">
        <f t="shared" si="98"/>
        <v>133011000</v>
      </c>
      <c r="E514" s="10">
        <f t="shared" si="98"/>
        <v>492500000</v>
      </c>
      <c r="F514" s="25"/>
      <c r="G514" s="93"/>
      <c r="H514" s="49"/>
      <c r="I514" s="49"/>
      <c r="J514" s="49"/>
      <c r="K514" s="278"/>
      <c r="L514" s="111"/>
      <c r="M514" s="111"/>
      <c r="N514" s="111"/>
      <c r="O514" s="111"/>
      <c r="P514" s="49"/>
    </row>
    <row r="515" spans="1:16" ht="12.75" thickBot="1" x14ac:dyDescent="0.25">
      <c r="A515" s="8" t="s">
        <v>16</v>
      </c>
      <c r="B515" s="274" t="s">
        <v>22</v>
      </c>
      <c r="C515" s="11" t="e">
        <f>C512/B512-1</f>
        <v>#DIV/0!</v>
      </c>
      <c r="D515" s="11">
        <f t="shared" ref="D515:E517" si="99">D512/C512-1</f>
        <v>0</v>
      </c>
      <c r="E515" s="11">
        <f t="shared" si="99"/>
        <v>0</v>
      </c>
      <c r="F515" s="25"/>
      <c r="G515" s="232"/>
      <c r="H515" s="241"/>
      <c r="I515" s="241"/>
      <c r="J515" s="49"/>
      <c r="K515" s="20"/>
      <c r="L515" s="112"/>
      <c r="M515" s="112"/>
      <c r="N515" s="112"/>
      <c r="O515" s="112"/>
      <c r="P515" s="49"/>
    </row>
    <row r="516" spans="1:16" ht="12.75" thickBot="1" x14ac:dyDescent="0.25">
      <c r="A516" s="8" t="s">
        <v>17</v>
      </c>
      <c r="B516" s="274" t="s">
        <v>22</v>
      </c>
      <c r="C516" s="11" t="e">
        <f>C513/B513-1</f>
        <v>#DIV/0!</v>
      </c>
      <c r="D516" s="11">
        <f t="shared" si="99"/>
        <v>-0.51322598353156446</v>
      </c>
      <c r="E516" s="11">
        <f t="shared" si="99"/>
        <v>2.7027012803452348</v>
      </c>
      <c r="F516" s="25"/>
      <c r="G516" s="93"/>
      <c r="H516" s="49"/>
      <c r="I516" s="49"/>
      <c r="J516" s="49"/>
      <c r="K516" s="49"/>
      <c r="L516" s="49"/>
      <c r="M516" s="49"/>
      <c r="N516" s="49"/>
      <c r="O516" s="49"/>
      <c r="P516" s="49"/>
    </row>
    <row r="517" spans="1:16" ht="12.75" thickBot="1" x14ac:dyDescent="0.25">
      <c r="A517" s="8" t="s">
        <v>18</v>
      </c>
      <c r="B517" s="274" t="s">
        <v>22</v>
      </c>
      <c r="C517" s="11" t="e">
        <f>C514/B514-1</f>
        <v>#DIV/0!</v>
      </c>
      <c r="D517" s="11">
        <f t="shared" si="99"/>
        <v>-0.51322598353156446</v>
      </c>
      <c r="E517" s="11">
        <f t="shared" si="99"/>
        <v>2.7027012803452348</v>
      </c>
      <c r="F517" s="25"/>
      <c r="G517" s="93"/>
      <c r="H517" s="49"/>
      <c r="I517" s="49"/>
      <c r="J517" s="49"/>
      <c r="K517" s="49"/>
      <c r="L517" s="49"/>
      <c r="M517" s="49"/>
      <c r="N517" s="49"/>
      <c r="O517" s="49"/>
      <c r="P517" s="49"/>
    </row>
    <row r="518" spans="1:16" ht="12.75" thickBot="1" x14ac:dyDescent="0.25">
      <c r="A518" s="348" t="s">
        <v>192</v>
      </c>
      <c r="B518" s="349"/>
      <c r="C518" s="349"/>
      <c r="D518" s="349"/>
      <c r="E518" s="350"/>
      <c r="F518" s="25"/>
      <c r="G518" s="93"/>
      <c r="H518" s="49"/>
      <c r="I518" s="49"/>
      <c r="J518" s="49"/>
      <c r="K518" s="49"/>
      <c r="L518" s="49"/>
      <c r="M518" s="49"/>
      <c r="N518" s="49"/>
      <c r="O518" s="49"/>
    </row>
    <row r="519" spans="1:16" x14ac:dyDescent="0.2">
      <c r="A519" s="346"/>
      <c r="B519" s="5">
        <v>2019</v>
      </c>
      <c r="C519" s="5">
        <v>2020</v>
      </c>
      <c r="D519" s="5">
        <v>2021</v>
      </c>
      <c r="E519" s="5">
        <v>2022</v>
      </c>
      <c r="F519" s="25"/>
      <c r="G519" s="93"/>
      <c r="H519" s="49"/>
      <c r="I519" s="49"/>
      <c r="J519" s="49"/>
      <c r="K519" s="49"/>
      <c r="L519" s="49"/>
      <c r="M519" s="49"/>
      <c r="N519" s="49"/>
      <c r="O519" s="49"/>
    </row>
    <row r="520" spans="1:16" ht="12.75" thickBot="1" x14ac:dyDescent="0.25">
      <c r="A520" s="347"/>
      <c r="B520" s="9" t="s">
        <v>5</v>
      </c>
      <c r="C520" s="9" t="s">
        <v>6</v>
      </c>
      <c r="D520" s="9" t="s">
        <v>6</v>
      </c>
      <c r="E520" s="9" t="s">
        <v>6</v>
      </c>
      <c r="F520" s="25"/>
      <c r="G520" s="93"/>
      <c r="H520" s="49"/>
      <c r="I520" s="49"/>
      <c r="J520" s="49"/>
      <c r="K520" s="49"/>
      <c r="L520" s="49"/>
      <c r="M520" s="49"/>
      <c r="N520" s="49"/>
      <c r="O520" s="49"/>
    </row>
    <row r="521" spans="1:16" ht="12.75" thickBot="1" x14ac:dyDescent="0.25">
      <c r="A521" s="133" t="s">
        <v>38</v>
      </c>
      <c r="B521" s="12">
        <f>B522+B523+B524+B525</f>
        <v>0</v>
      </c>
      <c r="C521" s="12">
        <f t="shared" ref="C521:E521" si="100">C522+C523+C524+C525</f>
        <v>0</v>
      </c>
      <c r="D521" s="12">
        <f t="shared" si="100"/>
        <v>0</v>
      </c>
      <c r="E521" s="12">
        <f t="shared" si="100"/>
        <v>0</v>
      </c>
      <c r="F521" s="25"/>
      <c r="G521" s="93"/>
      <c r="H521" s="49"/>
      <c r="I521" s="49"/>
      <c r="J521" s="49"/>
      <c r="K521" s="49"/>
      <c r="L521" s="49"/>
      <c r="M521" s="49"/>
      <c r="N521" s="49"/>
      <c r="O521" s="49"/>
    </row>
    <row r="522" spans="1:16" ht="12.75" thickBot="1" x14ac:dyDescent="0.25">
      <c r="A522" s="134" t="s">
        <v>50</v>
      </c>
      <c r="B522" s="12"/>
      <c r="C522" s="12"/>
      <c r="D522" s="12"/>
      <c r="E522" s="12"/>
      <c r="F522" s="25"/>
      <c r="G522" s="93"/>
      <c r="H522" s="49"/>
      <c r="I522" s="49"/>
      <c r="J522" s="49"/>
      <c r="K522" s="49"/>
      <c r="L522" s="49"/>
      <c r="M522" s="49"/>
      <c r="N522" s="49"/>
      <c r="O522" s="49"/>
    </row>
    <row r="523" spans="1:16" ht="12.75" thickBot="1" x14ac:dyDescent="0.25">
      <c r="A523" s="134" t="s">
        <v>84</v>
      </c>
      <c r="B523" s="12"/>
      <c r="C523" s="12"/>
      <c r="D523" s="12"/>
      <c r="E523" s="12"/>
      <c r="F523" s="25"/>
      <c r="G523" s="93"/>
      <c r="H523" s="49"/>
      <c r="I523" s="49"/>
      <c r="J523" s="49"/>
      <c r="K523" s="49"/>
      <c r="L523" s="49"/>
      <c r="M523" s="49"/>
      <c r="N523" s="49"/>
      <c r="O523" s="49"/>
    </row>
    <row r="524" spans="1:16" ht="12.75" thickBot="1" x14ac:dyDescent="0.25">
      <c r="A524" s="134" t="s">
        <v>85</v>
      </c>
      <c r="B524" s="12"/>
      <c r="C524" s="12"/>
      <c r="D524" s="12"/>
      <c r="E524" s="12"/>
      <c r="F524" s="25"/>
      <c r="G524" s="93"/>
      <c r="H524" s="49"/>
      <c r="I524" s="49"/>
      <c r="J524" s="49"/>
      <c r="K524" s="49"/>
      <c r="L524" s="49"/>
      <c r="M524" s="49"/>
      <c r="N524" s="49"/>
      <c r="O524" s="49"/>
    </row>
    <row r="525" spans="1:16" ht="12.75" thickBot="1" x14ac:dyDescent="0.25">
      <c r="A525" s="134" t="s">
        <v>86</v>
      </c>
      <c r="B525" s="12"/>
      <c r="C525" s="12"/>
      <c r="D525" s="12"/>
      <c r="E525" s="12"/>
      <c r="F525" s="25"/>
      <c r="G525" s="93"/>
      <c r="H525" s="49"/>
      <c r="I525" s="49"/>
      <c r="J525" s="49"/>
      <c r="K525" s="49"/>
      <c r="L525" s="49"/>
      <c r="M525" s="49"/>
      <c r="N525" s="49"/>
      <c r="O525" s="49"/>
    </row>
    <row r="526" spans="1:16" ht="12.75" thickBot="1" x14ac:dyDescent="0.25">
      <c r="A526" s="133" t="s">
        <v>39</v>
      </c>
      <c r="B526" s="222">
        <f>B527+B528+B529+B530</f>
        <v>0</v>
      </c>
      <c r="C526" s="222">
        <f t="shared" ref="C526:E526" si="101">C527+C528+C529+C530</f>
        <v>273250000</v>
      </c>
      <c r="D526" s="222">
        <f t="shared" si="101"/>
        <v>133011000</v>
      </c>
      <c r="E526" s="222">
        <f t="shared" si="101"/>
        <v>492500000</v>
      </c>
      <c r="F526" s="25"/>
      <c r="G526" s="93"/>
      <c r="H526" s="49"/>
      <c r="I526" s="49"/>
      <c r="J526" s="49"/>
      <c r="K526" s="49"/>
      <c r="L526" s="49"/>
      <c r="M526" s="49"/>
      <c r="N526" s="49"/>
      <c r="O526" s="49"/>
    </row>
    <row r="527" spans="1:16" ht="12.75" thickBot="1" x14ac:dyDescent="0.25">
      <c r="A527" s="134" t="s">
        <v>50</v>
      </c>
      <c r="B527" s="223"/>
      <c r="C527" s="12">
        <v>273250000</v>
      </c>
      <c r="D527" s="222">
        <v>133011000</v>
      </c>
      <c r="E527" s="12">
        <v>492500000</v>
      </c>
      <c r="F527" s="25"/>
      <c r="G527" s="93"/>
      <c r="H527" s="49"/>
      <c r="I527" s="49"/>
      <c r="J527" s="49"/>
      <c r="K527" s="49"/>
      <c r="L527" s="49"/>
      <c r="M527" s="49"/>
      <c r="N527" s="49"/>
      <c r="O527" s="49"/>
    </row>
    <row r="528" spans="1:16" ht="12.75" thickBot="1" x14ac:dyDescent="0.25">
      <c r="A528" s="134" t="s">
        <v>84</v>
      </c>
      <c r="B528" s="13"/>
      <c r="C528" s="12"/>
      <c r="D528" s="12"/>
      <c r="E528" s="12"/>
      <c r="F528" s="25"/>
      <c r="G528" s="93"/>
      <c r="H528" s="49"/>
      <c r="K528" s="49"/>
      <c r="L528" s="49"/>
      <c r="M528" s="49"/>
      <c r="N528" s="49"/>
      <c r="O528" s="49"/>
    </row>
    <row r="529" spans="1:16" ht="12.75" thickBot="1" x14ac:dyDescent="0.25">
      <c r="A529" s="134" t="s">
        <v>85</v>
      </c>
      <c r="B529" s="13"/>
      <c r="C529" s="12"/>
      <c r="D529" s="12"/>
      <c r="E529" s="12"/>
      <c r="F529" s="25"/>
      <c r="G529" s="93"/>
      <c r="H529" s="49"/>
      <c r="K529" s="49"/>
      <c r="L529" s="49"/>
      <c r="M529" s="49"/>
      <c r="N529" s="49"/>
      <c r="O529" s="49"/>
    </row>
    <row r="530" spans="1:16" ht="12.75" thickBot="1" x14ac:dyDescent="0.25">
      <c r="A530" s="134" t="s">
        <v>86</v>
      </c>
      <c r="B530" s="13"/>
      <c r="C530" s="12"/>
      <c r="D530" s="12"/>
      <c r="E530" s="12"/>
      <c r="F530" s="25"/>
      <c r="G530" s="93"/>
      <c r="H530" s="49"/>
      <c r="K530" s="49"/>
      <c r="L530" s="49"/>
      <c r="M530" s="49"/>
      <c r="N530" s="49"/>
      <c r="O530" s="49"/>
    </row>
    <row r="531" spans="1:16" ht="12.75" thickBot="1" x14ac:dyDescent="0.25">
      <c r="A531" s="152" t="s">
        <v>55</v>
      </c>
      <c r="B531" s="13">
        <f>B521+B526</f>
        <v>0</v>
      </c>
      <c r="C531" s="13">
        <f t="shared" ref="C531:E531" si="102">C521+C526</f>
        <v>273250000</v>
      </c>
      <c r="D531" s="13">
        <f t="shared" si="102"/>
        <v>133011000</v>
      </c>
      <c r="E531" s="13">
        <f t="shared" si="102"/>
        <v>492500000</v>
      </c>
      <c r="F531" s="25"/>
      <c r="G531" s="93"/>
      <c r="H531" s="49"/>
      <c r="K531" s="49"/>
      <c r="L531" s="49"/>
      <c r="M531" s="49"/>
      <c r="N531" s="49"/>
      <c r="O531" s="49"/>
    </row>
    <row r="532" spans="1:16" ht="36.75" thickBot="1" x14ac:dyDescent="0.25">
      <c r="A532" s="21" t="s">
        <v>309</v>
      </c>
      <c r="B532" s="276" t="s">
        <v>243</v>
      </c>
      <c r="C532" s="147" t="s">
        <v>82</v>
      </c>
      <c r="D532" s="508" t="s">
        <v>309</v>
      </c>
      <c r="E532" s="509"/>
      <c r="F532" s="117"/>
      <c r="G532" s="250"/>
      <c r="H532" s="250"/>
      <c r="J532" s="49"/>
      <c r="K532" s="279"/>
      <c r="L532" s="279"/>
      <c r="M532" s="279"/>
      <c r="N532" s="279"/>
      <c r="O532" s="279"/>
      <c r="P532" s="49"/>
    </row>
    <row r="533" spans="1:16" ht="21" customHeight="1" thickBot="1" x14ac:dyDescent="0.25">
      <c r="A533" s="8" t="s">
        <v>9</v>
      </c>
      <c r="B533" s="434" t="s">
        <v>246</v>
      </c>
      <c r="C533" s="435"/>
      <c r="D533" s="435"/>
      <c r="E533" s="436"/>
      <c r="F533" s="185"/>
      <c r="G533" s="250"/>
      <c r="H533" s="250"/>
      <c r="J533" s="49"/>
      <c r="K533" s="17"/>
      <c r="L533" s="139"/>
      <c r="M533" s="139"/>
      <c r="N533" s="139"/>
      <c r="O533" s="139"/>
      <c r="P533" s="49"/>
    </row>
    <row r="534" spans="1:16" ht="12.75" thickBot="1" x14ac:dyDescent="0.25">
      <c r="A534" s="8" t="s">
        <v>14</v>
      </c>
      <c r="B534" s="434" t="s">
        <v>124</v>
      </c>
      <c r="C534" s="435"/>
      <c r="D534" s="435"/>
      <c r="E534" s="436"/>
      <c r="F534" s="185"/>
      <c r="G534" s="188"/>
      <c r="H534" s="188"/>
      <c r="J534" s="49"/>
      <c r="K534" s="17"/>
      <c r="L534" s="17"/>
      <c r="M534" s="153"/>
      <c r="N534" s="280"/>
      <c r="O534" s="280"/>
      <c r="P534" s="49"/>
    </row>
    <row r="535" spans="1:16" x14ac:dyDescent="0.2">
      <c r="A535" s="346"/>
      <c r="B535" s="5">
        <v>2020</v>
      </c>
      <c r="C535" s="5">
        <v>2021</v>
      </c>
      <c r="D535" s="5">
        <v>2022</v>
      </c>
      <c r="E535" s="5">
        <v>2023</v>
      </c>
      <c r="F535" s="185"/>
      <c r="G535" s="188"/>
      <c r="H535" s="188"/>
      <c r="J535" s="49"/>
      <c r="K535" s="154"/>
      <c r="L535" s="280"/>
      <c r="M535" s="280"/>
      <c r="N535" s="280"/>
      <c r="O535" s="280"/>
      <c r="P535" s="49"/>
    </row>
    <row r="536" spans="1:16" ht="12.75" thickBot="1" x14ac:dyDescent="0.25">
      <c r="A536" s="347"/>
      <c r="B536" s="9" t="s">
        <v>5</v>
      </c>
      <c r="C536" s="9" t="s">
        <v>6</v>
      </c>
      <c r="D536" s="9" t="s">
        <v>6</v>
      </c>
      <c r="E536" s="9" t="s">
        <v>6</v>
      </c>
      <c r="F536" s="185"/>
      <c r="G536" s="188"/>
      <c r="H536" s="188"/>
      <c r="J536" s="49"/>
      <c r="K536" s="20"/>
      <c r="L536" s="278"/>
      <c r="M536" s="278"/>
      <c r="N536" s="278"/>
      <c r="O536" s="278"/>
      <c r="P536" s="49"/>
    </row>
    <row r="537" spans="1:16" ht="12.75" thickBot="1" x14ac:dyDescent="0.25">
      <c r="A537" s="8" t="s">
        <v>8</v>
      </c>
      <c r="B537" s="110">
        <v>1</v>
      </c>
      <c r="C537" s="110">
        <v>1</v>
      </c>
      <c r="D537" s="110">
        <v>1</v>
      </c>
      <c r="E537" s="110"/>
      <c r="F537" s="25"/>
      <c r="G537" s="93"/>
      <c r="H537" s="49"/>
      <c r="J537" s="49"/>
      <c r="K537" s="20"/>
      <c r="L537" s="275"/>
      <c r="M537" s="275"/>
      <c r="N537" s="275"/>
      <c r="O537" s="275"/>
      <c r="P537" s="49"/>
    </row>
    <row r="538" spans="1:16" ht="12.75" thickBot="1" x14ac:dyDescent="0.25">
      <c r="A538" s="8" t="s">
        <v>317</v>
      </c>
      <c r="B538" s="222">
        <v>42254038</v>
      </c>
      <c r="C538" s="222">
        <v>495250000</v>
      </c>
      <c r="D538" s="222">
        <v>652496000</v>
      </c>
      <c r="E538" s="222"/>
      <c r="F538" s="231"/>
      <c r="G538" s="248"/>
      <c r="H538" s="49"/>
      <c r="I538" s="249"/>
      <c r="J538" s="49"/>
      <c r="K538" s="278"/>
      <c r="L538" s="111"/>
      <c r="M538" s="111"/>
      <c r="N538" s="111"/>
      <c r="O538" s="111"/>
      <c r="P538" s="49"/>
    </row>
    <row r="539" spans="1:16" ht="12.75" thickBot="1" x14ac:dyDescent="0.25">
      <c r="A539" s="8" t="s">
        <v>318</v>
      </c>
      <c r="B539" s="10">
        <f>B538/B537</f>
        <v>42254038</v>
      </c>
      <c r="C539" s="10">
        <f>C538/C537</f>
        <v>495250000</v>
      </c>
      <c r="D539" s="10">
        <f t="shared" ref="D539:E539" si="103">D538/D537</f>
        <v>652496000</v>
      </c>
      <c r="E539" s="10" t="e">
        <f t="shared" si="103"/>
        <v>#DIV/0!</v>
      </c>
      <c r="F539" s="25"/>
      <c r="G539" s="93"/>
      <c r="H539" s="49"/>
      <c r="I539" s="49"/>
      <c r="J539" s="49"/>
      <c r="K539" s="278"/>
      <c r="L539" s="111"/>
      <c r="M539" s="111"/>
      <c r="N539" s="111"/>
      <c r="O539" s="111"/>
      <c r="P539" s="49"/>
    </row>
    <row r="540" spans="1:16" ht="12.75" thickBot="1" x14ac:dyDescent="0.25">
      <c r="A540" s="8" t="s">
        <v>16</v>
      </c>
      <c r="B540" s="274" t="s">
        <v>22</v>
      </c>
      <c r="C540" s="11">
        <f>C537/B537-1</f>
        <v>0</v>
      </c>
      <c r="D540" s="11">
        <f t="shared" ref="D540:E542" si="104">D537/C537-1</f>
        <v>0</v>
      </c>
      <c r="E540" s="11">
        <f t="shared" si="104"/>
        <v>-1</v>
      </c>
      <c r="F540" s="25"/>
      <c r="G540" s="232"/>
      <c r="H540" s="241"/>
      <c r="I540" s="241"/>
      <c r="J540" s="49"/>
      <c r="K540" s="20"/>
      <c r="L540" s="112"/>
      <c r="M540" s="112"/>
      <c r="N540" s="112"/>
      <c r="O540" s="112"/>
      <c r="P540" s="49"/>
    </row>
    <row r="541" spans="1:16" ht="12.75" thickBot="1" x14ac:dyDescent="0.25">
      <c r="A541" s="8" t="s">
        <v>17</v>
      </c>
      <c r="B541" s="274" t="s">
        <v>22</v>
      </c>
      <c r="C541" s="11">
        <f>C538/B538-1</f>
        <v>10.720773290353931</v>
      </c>
      <c r="D541" s="11">
        <f t="shared" si="104"/>
        <v>0.31750832912670379</v>
      </c>
      <c r="E541" s="11">
        <f t="shared" si="104"/>
        <v>-1</v>
      </c>
      <c r="F541" s="25"/>
      <c r="G541" s="93"/>
      <c r="H541" s="49"/>
      <c r="I541" s="49"/>
      <c r="J541" s="49"/>
      <c r="K541" s="49"/>
      <c r="L541" s="49"/>
      <c r="M541" s="49"/>
      <c r="N541" s="49"/>
      <c r="O541" s="49"/>
      <c r="P541" s="49"/>
    </row>
    <row r="542" spans="1:16" ht="12.75" thickBot="1" x14ac:dyDescent="0.25">
      <c r="A542" s="8" t="s">
        <v>18</v>
      </c>
      <c r="B542" s="274" t="s">
        <v>22</v>
      </c>
      <c r="C542" s="11">
        <f>C539/B539-1</f>
        <v>10.720773290353931</v>
      </c>
      <c r="D542" s="11">
        <f t="shared" si="104"/>
        <v>0.31750832912670379</v>
      </c>
      <c r="E542" s="11" t="e">
        <f t="shared" si="104"/>
        <v>#DIV/0!</v>
      </c>
      <c r="F542" s="25"/>
      <c r="G542" s="93"/>
      <c r="H542" s="49"/>
      <c r="I542" s="49"/>
      <c r="J542" s="49"/>
      <c r="K542" s="49"/>
      <c r="L542" s="49"/>
      <c r="M542" s="49"/>
      <c r="N542" s="49"/>
      <c r="O542" s="49"/>
      <c r="P542" s="49"/>
    </row>
    <row r="543" spans="1:16" ht="12.75" thickBot="1" x14ac:dyDescent="0.25">
      <c r="A543" s="348" t="s">
        <v>192</v>
      </c>
      <c r="B543" s="349"/>
      <c r="C543" s="349"/>
      <c r="D543" s="349"/>
      <c r="E543" s="350"/>
      <c r="F543" s="25"/>
      <c r="G543" s="93"/>
      <c r="H543" s="49"/>
      <c r="I543" s="49"/>
      <c r="J543" s="49"/>
      <c r="K543" s="49"/>
      <c r="L543" s="49"/>
      <c r="M543" s="49"/>
      <c r="N543" s="49"/>
      <c r="O543" s="49"/>
    </row>
    <row r="544" spans="1:16" x14ac:dyDescent="0.2">
      <c r="A544" s="346"/>
      <c r="B544" s="5">
        <v>2020</v>
      </c>
      <c r="C544" s="5">
        <v>2021</v>
      </c>
      <c r="D544" s="5">
        <v>2022</v>
      </c>
      <c r="E544" s="5">
        <v>2023</v>
      </c>
      <c r="F544" s="25"/>
      <c r="G544" s="93"/>
      <c r="H544" s="49"/>
      <c r="I544" s="49"/>
      <c r="J544" s="49"/>
      <c r="K544" s="49"/>
      <c r="L544" s="49"/>
      <c r="M544" s="49"/>
      <c r="N544" s="49"/>
      <c r="O544" s="49"/>
    </row>
    <row r="545" spans="1:15" ht="12.75" thickBot="1" x14ac:dyDescent="0.25">
      <c r="A545" s="347"/>
      <c r="B545" s="9" t="s">
        <v>5</v>
      </c>
      <c r="C545" s="9" t="s">
        <v>6</v>
      </c>
      <c r="D545" s="9" t="s">
        <v>6</v>
      </c>
      <c r="E545" s="9" t="s">
        <v>6</v>
      </c>
      <c r="F545" s="25"/>
      <c r="G545" s="93"/>
      <c r="H545" s="49"/>
      <c r="I545" s="49"/>
      <c r="J545" s="49"/>
      <c r="K545" s="49"/>
      <c r="L545" s="49"/>
      <c r="M545" s="49"/>
      <c r="N545" s="49"/>
      <c r="O545" s="49"/>
    </row>
    <row r="546" spans="1:15" ht="12.75" thickBot="1" x14ac:dyDescent="0.25">
      <c r="A546" s="133" t="s">
        <v>38</v>
      </c>
      <c r="B546" s="12">
        <f>B547+B548+B549+B550</f>
        <v>0</v>
      </c>
      <c r="C546" s="12">
        <f t="shared" ref="C546:E546" si="105">C547+C548+C549+C550</f>
        <v>0</v>
      </c>
      <c r="D546" s="12">
        <f t="shared" si="105"/>
        <v>0</v>
      </c>
      <c r="E546" s="12">
        <f t="shared" si="105"/>
        <v>0</v>
      </c>
      <c r="F546" s="25"/>
      <c r="G546" s="93"/>
      <c r="H546" s="49"/>
      <c r="I546" s="49"/>
      <c r="J546" s="49"/>
      <c r="K546" s="49"/>
      <c r="L546" s="49"/>
      <c r="M546" s="49"/>
      <c r="N546" s="49"/>
      <c r="O546" s="49"/>
    </row>
    <row r="547" spans="1:15" ht="12.75" thickBot="1" x14ac:dyDescent="0.25">
      <c r="A547" s="134" t="s">
        <v>50</v>
      </c>
      <c r="B547" s="12"/>
      <c r="C547" s="12"/>
      <c r="D547" s="12"/>
      <c r="E547" s="12"/>
      <c r="F547" s="25"/>
      <c r="G547" s="93"/>
      <c r="H547" s="49"/>
      <c r="I547" s="49"/>
      <c r="J547" s="49"/>
      <c r="K547" s="49"/>
      <c r="L547" s="49"/>
      <c r="M547" s="49"/>
      <c r="N547" s="49"/>
      <c r="O547" s="49"/>
    </row>
    <row r="548" spans="1:15" ht="12.75" thickBot="1" x14ac:dyDescent="0.25">
      <c r="A548" s="134" t="s">
        <v>84</v>
      </c>
      <c r="B548" s="12"/>
      <c r="C548" s="12"/>
      <c r="D548" s="12"/>
      <c r="E548" s="12"/>
      <c r="F548" s="25"/>
      <c r="G548" s="93"/>
      <c r="H548" s="49"/>
      <c r="I548" s="49"/>
      <c r="J548" s="49"/>
      <c r="K548" s="49"/>
      <c r="L548" s="49"/>
      <c r="M548" s="49"/>
      <c r="N548" s="49"/>
      <c r="O548" s="49"/>
    </row>
    <row r="549" spans="1:15" ht="12.75" thickBot="1" x14ac:dyDescent="0.25">
      <c r="A549" s="134" t="s">
        <v>85</v>
      </c>
      <c r="B549" s="12"/>
      <c r="C549" s="12"/>
      <c r="D549" s="12"/>
      <c r="E549" s="12"/>
      <c r="F549" s="25"/>
      <c r="G549" s="93"/>
      <c r="H549" s="49"/>
      <c r="I549" s="49"/>
      <c r="J549" s="49"/>
      <c r="K549" s="49"/>
      <c r="L549" s="49"/>
      <c r="M549" s="49"/>
      <c r="N549" s="49"/>
      <c r="O549" s="49"/>
    </row>
    <row r="550" spans="1:15" ht="12.75" thickBot="1" x14ac:dyDescent="0.25">
      <c r="A550" s="134" t="s">
        <v>86</v>
      </c>
      <c r="B550" s="12"/>
      <c r="C550" s="12"/>
      <c r="D550" s="12"/>
      <c r="E550" s="12"/>
      <c r="F550" s="25"/>
      <c r="G550" s="93"/>
      <c r="H550" s="49"/>
      <c r="I550" s="49"/>
      <c r="J550" s="49"/>
      <c r="K550" s="49"/>
      <c r="L550" s="49"/>
      <c r="M550" s="49"/>
      <c r="N550" s="49"/>
      <c r="O550" s="49"/>
    </row>
    <row r="551" spans="1:15" ht="12.75" thickBot="1" x14ac:dyDescent="0.25">
      <c r="A551" s="133" t="s">
        <v>39</v>
      </c>
      <c r="B551" s="222">
        <f>B552+B553+B554+B555</f>
        <v>42254038</v>
      </c>
      <c r="C551" s="222">
        <f t="shared" ref="C551:E551" si="106">C552+C553+C554+C555</f>
        <v>495250000</v>
      </c>
      <c r="D551" s="222">
        <f t="shared" si="106"/>
        <v>652496000</v>
      </c>
      <c r="E551" s="222">
        <f t="shared" si="106"/>
        <v>0</v>
      </c>
      <c r="F551" s="25"/>
      <c r="G551" s="93"/>
      <c r="H551" s="49"/>
      <c r="I551" s="49"/>
      <c r="J551" s="49"/>
      <c r="K551" s="49"/>
      <c r="L551" s="49"/>
      <c r="M551" s="49"/>
      <c r="N551" s="49"/>
      <c r="O551" s="49"/>
    </row>
    <row r="552" spans="1:15" ht="12.75" thickBot="1" x14ac:dyDescent="0.25">
      <c r="A552" s="134" t="s">
        <v>50</v>
      </c>
      <c r="B552" s="223">
        <v>42254038</v>
      </c>
      <c r="C552" s="12">
        <v>495250000</v>
      </c>
      <c r="D552" s="12">
        <v>652496000</v>
      </c>
      <c r="E552" s="12"/>
      <c r="F552" s="25"/>
      <c r="G552" s="93"/>
      <c r="H552" s="49"/>
      <c r="I552" s="49"/>
      <c r="J552" s="49"/>
      <c r="K552" s="49"/>
      <c r="L552" s="49"/>
      <c r="M552" s="49"/>
      <c r="N552" s="49"/>
      <c r="O552" s="49"/>
    </row>
    <row r="553" spans="1:15" ht="12.75" thickBot="1" x14ac:dyDescent="0.25">
      <c r="A553" s="134" t="s">
        <v>84</v>
      </c>
      <c r="B553" s="13"/>
      <c r="C553" s="12"/>
      <c r="D553" s="12"/>
      <c r="E553" s="12"/>
      <c r="F553" s="25"/>
      <c r="G553" s="93"/>
      <c r="H553" s="49"/>
      <c r="K553" s="49"/>
      <c r="L553" s="49"/>
      <c r="M553" s="49"/>
      <c r="N553" s="49"/>
      <c r="O553" s="49"/>
    </row>
    <row r="554" spans="1:15" ht="12.75" thickBot="1" x14ac:dyDescent="0.25">
      <c r="A554" s="134" t="s">
        <v>85</v>
      </c>
      <c r="B554" s="13"/>
      <c r="C554" s="12"/>
      <c r="D554" s="12"/>
      <c r="E554" s="12"/>
      <c r="F554" s="25"/>
      <c r="G554" s="93"/>
      <c r="H554" s="49"/>
      <c r="K554" s="49"/>
      <c r="L554" s="49"/>
      <c r="M554" s="49"/>
      <c r="N554" s="49"/>
      <c r="O554" s="49"/>
    </row>
    <row r="555" spans="1:15" ht="12.75" thickBot="1" x14ac:dyDescent="0.25">
      <c r="A555" s="134" t="s">
        <v>86</v>
      </c>
      <c r="B555" s="13"/>
      <c r="C555" s="12"/>
      <c r="D555" s="12"/>
      <c r="E555" s="12"/>
      <c r="F555" s="25"/>
      <c r="G555" s="93"/>
      <c r="H555" s="49"/>
      <c r="K555" s="49"/>
      <c r="L555" s="49"/>
      <c r="M555" s="49"/>
      <c r="N555" s="49"/>
      <c r="O555" s="49"/>
    </row>
    <row r="556" spans="1:15" ht="12.75" thickBot="1" x14ac:dyDescent="0.25">
      <c r="A556" s="152" t="s">
        <v>55</v>
      </c>
      <c r="B556" s="13">
        <f>B546+B551</f>
        <v>42254038</v>
      </c>
      <c r="C556" s="13">
        <f t="shared" ref="C556:E556" si="107">C546+C551</f>
        <v>495250000</v>
      </c>
      <c r="D556" s="13">
        <f t="shared" si="107"/>
        <v>652496000</v>
      </c>
      <c r="E556" s="13">
        <f t="shared" si="107"/>
        <v>0</v>
      </c>
      <c r="F556" s="25"/>
      <c r="G556" s="93"/>
      <c r="H556" s="49"/>
      <c r="K556" s="49"/>
      <c r="L556" s="49"/>
      <c r="M556" s="49"/>
      <c r="N556" s="49"/>
      <c r="O556" s="49"/>
    </row>
    <row r="557" spans="1:15" ht="72.75" thickBot="1" x14ac:dyDescent="0.25">
      <c r="A557" s="21" t="s">
        <v>345</v>
      </c>
      <c r="B557" s="276" t="s">
        <v>313</v>
      </c>
      <c r="C557" s="147" t="s">
        <v>82</v>
      </c>
      <c r="D557" s="516" t="s">
        <v>345</v>
      </c>
      <c r="E557" s="517"/>
      <c r="F557" s="25"/>
      <c r="G557" s="239"/>
      <c r="H557" s="240"/>
      <c r="J557" s="49"/>
      <c r="K557" s="275"/>
      <c r="L557" s="275"/>
      <c r="M557" s="275"/>
      <c r="N557" s="275"/>
      <c r="O557" s="49"/>
    </row>
    <row r="558" spans="1:15" ht="26.25" customHeight="1" thickBot="1" x14ac:dyDescent="0.25">
      <c r="A558" s="8" t="s">
        <v>9</v>
      </c>
      <c r="B558" s="518" t="s">
        <v>313</v>
      </c>
      <c r="C558" s="519"/>
      <c r="D558" s="519"/>
      <c r="E558" s="520"/>
      <c r="F558" s="25"/>
      <c r="G558" s="239"/>
      <c r="H558" s="240"/>
      <c r="J558" s="49"/>
      <c r="K558" s="49"/>
      <c r="L558" s="49"/>
      <c r="M558" s="49"/>
      <c r="N558" s="49"/>
      <c r="O558" s="49"/>
    </row>
    <row r="559" spans="1:15" ht="21" customHeight="1" thickBot="1" x14ac:dyDescent="0.25">
      <c r="A559" s="8" t="s">
        <v>14</v>
      </c>
      <c r="B559" s="434" t="s">
        <v>97</v>
      </c>
      <c r="C559" s="435"/>
      <c r="D559" s="435"/>
      <c r="E559" s="436"/>
      <c r="F559" s="25"/>
      <c r="G559" s="93"/>
      <c r="H559" s="49"/>
      <c r="J559" s="49"/>
      <c r="K559" s="49"/>
      <c r="L559" s="49"/>
      <c r="M559" s="49"/>
      <c r="N559" s="49"/>
      <c r="O559" s="49"/>
    </row>
    <row r="560" spans="1:15" x14ac:dyDescent="0.2">
      <c r="A560" s="346"/>
      <c r="B560" s="5">
        <v>2020</v>
      </c>
      <c r="C560" s="5">
        <v>2021</v>
      </c>
      <c r="D560" s="5">
        <v>2022</v>
      </c>
      <c r="E560" s="5">
        <v>2023</v>
      </c>
      <c r="F560" s="25"/>
      <c r="G560" s="93"/>
      <c r="H560" s="49"/>
      <c r="J560" s="49"/>
      <c r="K560" s="49"/>
      <c r="L560" s="49"/>
      <c r="M560" s="49"/>
      <c r="N560" s="49"/>
      <c r="O560" s="49"/>
    </row>
    <row r="561" spans="1:15" ht="12.75" thickBot="1" x14ac:dyDescent="0.25">
      <c r="A561" s="347"/>
      <c r="B561" s="9" t="s">
        <v>5</v>
      </c>
      <c r="C561" s="9" t="s">
        <v>6</v>
      </c>
      <c r="D561" s="9" t="s">
        <v>6</v>
      </c>
      <c r="E561" s="9" t="s">
        <v>6</v>
      </c>
      <c r="F561" s="25"/>
      <c r="G561" s="93"/>
      <c r="H561" s="49"/>
      <c r="J561" s="244"/>
      <c r="K561" s="245"/>
      <c r="L561" s="49"/>
      <c r="M561" s="49"/>
      <c r="N561" s="49"/>
      <c r="O561" s="49"/>
    </row>
    <row r="562" spans="1:15" ht="12.75" thickBot="1" x14ac:dyDescent="0.25">
      <c r="A562" s="8" t="s">
        <v>8</v>
      </c>
      <c r="B562" s="110">
        <v>1</v>
      </c>
      <c r="C562" s="110">
        <v>1</v>
      </c>
      <c r="D562" s="110">
        <v>1</v>
      </c>
      <c r="E562" s="110"/>
      <c r="F562" s="25"/>
      <c r="G562" s="93"/>
      <c r="H562" s="49"/>
      <c r="J562" s="246"/>
      <c r="K562" s="245"/>
      <c r="L562" s="49"/>
      <c r="M562" s="49"/>
      <c r="N562" s="49"/>
      <c r="O562" s="49"/>
    </row>
    <row r="563" spans="1:15" ht="12.75" thickBot="1" x14ac:dyDescent="0.25">
      <c r="A563" s="8" t="s">
        <v>320</v>
      </c>
      <c r="B563" s="222">
        <v>31000000</v>
      </c>
      <c r="C563" s="222">
        <v>23000000</v>
      </c>
      <c r="D563" s="222">
        <v>6993000</v>
      </c>
      <c r="E563" s="222"/>
      <c r="F563" s="25"/>
      <c r="G563" s="93"/>
      <c r="H563" s="247"/>
      <c r="J563" s="246"/>
      <c r="K563" s="245"/>
      <c r="L563" s="49"/>
      <c r="M563" s="49"/>
      <c r="N563" s="49"/>
      <c r="O563" s="49"/>
    </row>
    <row r="564" spans="1:15" ht="12.75" thickBot="1" x14ac:dyDescent="0.25">
      <c r="A564" s="8" t="s">
        <v>319</v>
      </c>
      <c r="B564" s="10">
        <f>B563/B562</f>
        <v>31000000</v>
      </c>
      <c r="C564" s="10">
        <f t="shared" ref="C564:E564" si="108">C563/C562</f>
        <v>23000000</v>
      </c>
      <c r="D564" s="10">
        <f t="shared" si="108"/>
        <v>6993000</v>
      </c>
      <c r="E564" s="10" t="e">
        <f t="shared" si="108"/>
        <v>#DIV/0!</v>
      </c>
      <c r="F564" s="25"/>
      <c r="G564" s="93"/>
      <c r="H564" s="49"/>
      <c r="J564" s="49"/>
      <c r="K564" s="49"/>
      <c r="L564" s="49"/>
      <c r="M564" s="49"/>
      <c r="N564" s="49"/>
      <c r="O564" s="49"/>
    </row>
    <row r="565" spans="1:15" ht="12.75" thickBot="1" x14ac:dyDescent="0.25">
      <c r="A565" s="8" t="s">
        <v>16</v>
      </c>
      <c r="B565" s="274" t="s">
        <v>22</v>
      </c>
      <c r="C565" s="11">
        <f>C562/B562-1</f>
        <v>0</v>
      </c>
      <c r="D565" s="11">
        <f t="shared" ref="D565:E567" si="109">D562/C562-1</f>
        <v>0</v>
      </c>
      <c r="E565" s="11">
        <f t="shared" si="109"/>
        <v>-1</v>
      </c>
      <c r="F565" s="25"/>
      <c r="G565" s="232"/>
      <c r="H565" s="241"/>
      <c r="J565" s="49"/>
      <c r="K565" s="49"/>
      <c r="L565" s="49"/>
      <c r="M565" s="49"/>
      <c r="N565" s="49"/>
      <c r="O565" s="49"/>
    </row>
    <row r="566" spans="1:15" ht="12.75" thickBot="1" x14ac:dyDescent="0.25">
      <c r="A566" s="8" t="s">
        <v>17</v>
      </c>
      <c r="B566" s="274" t="s">
        <v>22</v>
      </c>
      <c r="C566" s="11">
        <f>C563/B563-1</f>
        <v>-0.25806451612903225</v>
      </c>
      <c r="D566" s="11">
        <f t="shared" si="109"/>
        <v>-0.69595652173913036</v>
      </c>
      <c r="E566" s="11">
        <f t="shared" si="109"/>
        <v>-1</v>
      </c>
      <c r="F566" s="25"/>
      <c r="G566" s="93"/>
      <c r="H566" s="49"/>
      <c r="J566" s="49"/>
      <c r="K566" s="49"/>
      <c r="L566" s="49"/>
      <c r="M566" s="49"/>
      <c r="N566" s="49"/>
      <c r="O566" s="49"/>
    </row>
    <row r="567" spans="1:15" ht="12.75" thickBot="1" x14ac:dyDescent="0.25">
      <c r="A567" s="8" t="s">
        <v>18</v>
      </c>
      <c r="B567" s="274" t="s">
        <v>22</v>
      </c>
      <c r="C567" s="11">
        <f>C564/B564-1</f>
        <v>-0.25806451612903225</v>
      </c>
      <c r="D567" s="11">
        <f t="shared" si="109"/>
        <v>-0.69595652173913036</v>
      </c>
      <c r="E567" s="11" t="e">
        <f t="shared" si="109"/>
        <v>#DIV/0!</v>
      </c>
      <c r="F567" s="25"/>
      <c r="G567" s="93"/>
      <c r="H567" s="49"/>
      <c r="J567" s="49"/>
      <c r="K567" s="49"/>
      <c r="L567" s="49"/>
      <c r="M567" s="49"/>
      <c r="N567" s="49"/>
      <c r="O567" s="49"/>
    </row>
    <row r="568" spans="1:15" ht="12.75" thickBot="1" x14ac:dyDescent="0.25">
      <c r="A568" s="348" t="s">
        <v>192</v>
      </c>
      <c r="B568" s="349"/>
      <c r="C568" s="349"/>
      <c r="D568" s="349"/>
      <c r="E568" s="350"/>
      <c r="F568" s="25"/>
      <c r="G568" s="93"/>
      <c r="H568" s="49"/>
      <c r="J568" s="49"/>
      <c r="K568" s="49"/>
      <c r="L568" s="49"/>
      <c r="M568" s="49"/>
      <c r="N568" s="49"/>
      <c r="O568" s="49"/>
    </row>
    <row r="569" spans="1:15" x14ac:dyDescent="0.2">
      <c r="A569" s="346"/>
      <c r="B569" s="5">
        <v>2020</v>
      </c>
      <c r="C569" s="5">
        <v>2021</v>
      </c>
      <c r="D569" s="5">
        <v>2022</v>
      </c>
      <c r="E569" s="5">
        <v>2023</v>
      </c>
      <c r="F569" s="25"/>
      <c r="G569" s="93"/>
      <c r="H569" s="49"/>
      <c r="J569" s="49"/>
      <c r="K569" s="49"/>
      <c r="L569" s="49"/>
      <c r="M569" s="49"/>
      <c r="N569" s="49"/>
      <c r="O569" s="49"/>
    </row>
    <row r="570" spans="1:15" ht="12.75" thickBot="1" x14ac:dyDescent="0.25">
      <c r="A570" s="347"/>
      <c r="B570" s="9" t="s">
        <v>5</v>
      </c>
      <c r="C570" s="9" t="s">
        <v>6</v>
      </c>
      <c r="D570" s="9" t="s">
        <v>6</v>
      </c>
      <c r="E570" s="9" t="s">
        <v>6</v>
      </c>
      <c r="F570" s="25"/>
      <c r="G570" s="93"/>
      <c r="H570" s="49"/>
      <c r="J570" s="49"/>
      <c r="K570" s="49"/>
      <c r="L570" s="49"/>
      <c r="M570" s="49"/>
      <c r="N570" s="49"/>
      <c r="O570" s="49"/>
    </row>
    <row r="571" spans="1:15" ht="12.75" thickBot="1" x14ac:dyDescent="0.25">
      <c r="A571" s="133" t="s">
        <v>38</v>
      </c>
      <c r="B571" s="12">
        <f>B572+B573+B574+B575</f>
        <v>0</v>
      </c>
      <c r="C571" s="12">
        <f t="shared" ref="C571:E571" si="110">C572+C573+C574+C575</f>
        <v>0</v>
      </c>
      <c r="D571" s="12">
        <f t="shared" si="110"/>
        <v>0</v>
      </c>
      <c r="E571" s="12">
        <f t="shared" si="110"/>
        <v>0</v>
      </c>
      <c r="F571" s="25"/>
      <c r="G571" s="93"/>
      <c r="H571" s="49"/>
      <c r="J571" s="49"/>
      <c r="K571" s="49"/>
      <c r="L571" s="49"/>
      <c r="M571" s="49"/>
      <c r="N571" s="49"/>
      <c r="O571" s="49"/>
    </row>
    <row r="572" spans="1:15" ht="12.75" thickBot="1" x14ac:dyDescent="0.25">
      <c r="A572" s="134" t="s">
        <v>50</v>
      </c>
      <c r="B572" s="12"/>
      <c r="C572" s="12"/>
      <c r="D572" s="12"/>
      <c r="E572" s="12"/>
      <c r="F572" s="25"/>
      <c r="G572" s="93"/>
      <c r="H572" s="49"/>
      <c r="J572" s="49"/>
      <c r="K572" s="49"/>
      <c r="L572" s="49"/>
      <c r="M572" s="49"/>
      <c r="N572" s="49"/>
      <c r="O572" s="49"/>
    </row>
    <row r="573" spans="1:15" ht="12.75" thickBot="1" x14ac:dyDescent="0.25">
      <c r="A573" s="134" t="s">
        <v>84</v>
      </c>
      <c r="B573" s="12"/>
      <c r="C573" s="12"/>
      <c r="D573" s="12"/>
      <c r="E573" s="12"/>
      <c r="F573" s="25"/>
      <c r="G573" s="93"/>
      <c r="H573" s="49"/>
      <c r="J573" s="49"/>
      <c r="K573" s="49"/>
      <c r="L573" s="49"/>
      <c r="M573" s="49"/>
      <c r="N573" s="49"/>
      <c r="O573" s="49"/>
    </row>
    <row r="574" spans="1:15" ht="12.75" thickBot="1" x14ac:dyDescent="0.25">
      <c r="A574" s="134" t="s">
        <v>85</v>
      </c>
      <c r="B574" s="12"/>
      <c r="C574" s="12"/>
      <c r="D574" s="12"/>
      <c r="E574" s="12"/>
      <c r="F574" s="25"/>
      <c r="G574" s="93"/>
      <c r="H574" s="49"/>
      <c r="J574" s="49"/>
      <c r="K574" s="49"/>
      <c r="L574" s="49"/>
      <c r="M574" s="49"/>
      <c r="N574" s="49"/>
      <c r="O574" s="49"/>
    </row>
    <row r="575" spans="1:15" ht="12.75" thickBot="1" x14ac:dyDescent="0.25">
      <c r="A575" s="134" t="s">
        <v>86</v>
      </c>
      <c r="B575" s="12"/>
      <c r="C575" s="12"/>
      <c r="D575" s="12"/>
      <c r="E575" s="12"/>
      <c r="F575" s="25"/>
      <c r="G575" s="93"/>
      <c r="H575" s="49"/>
      <c r="J575" s="49"/>
      <c r="K575" s="49"/>
      <c r="L575" s="49"/>
      <c r="M575" s="49"/>
      <c r="N575" s="49"/>
      <c r="O575" s="49"/>
    </row>
    <row r="576" spans="1:15" ht="12.75" thickBot="1" x14ac:dyDescent="0.25">
      <c r="A576" s="133" t="s">
        <v>39</v>
      </c>
      <c r="B576" s="222">
        <f>B577+B578+B579+B580</f>
        <v>31000000</v>
      </c>
      <c r="C576" s="222">
        <f t="shared" ref="C576:E576" si="111">C577+C578+C579+C580</f>
        <v>23000000</v>
      </c>
      <c r="D576" s="222">
        <f t="shared" si="111"/>
        <v>6993000</v>
      </c>
      <c r="E576" s="222">
        <f t="shared" si="111"/>
        <v>0</v>
      </c>
      <c r="F576" s="25"/>
      <c r="G576" s="93"/>
      <c r="H576" s="49"/>
      <c r="J576" s="49"/>
      <c r="K576" s="49"/>
      <c r="L576" s="49"/>
      <c r="M576" s="49"/>
      <c r="N576" s="49"/>
      <c r="O576" s="49"/>
    </row>
    <row r="577" spans="1:16" ht="12.75" thickBot="1" x14ac:dyDescent="0.25">
      <c r="A577" s="134" t="s">
        <v>50</v>
      </c>
      <c r="B577" s="222">
        <v>31000000</v>
      </c>
      <c r="C577" s="222">
        <v>23000000</v>
      </c>
      <c r="D577" s="12">
        <v>6993000</v>
      </c>
      <c r="E577" s="12"/>
      <c r="F577" s="25"/>
      <c r="G577" s="93"/>
      <c r="H577" s="49"/>
      <c r="J577" s="49"/>
      <c r="K577" s="49"/>
      <c r="L577" s="49"/>
      <c r="M577" s="49"/>
      <c r="N577" s="49"/>
      <c r="O577" s="49"/>
    </row>
    <row r="578" spans="1:16" ht="12.75" thickBot="1" x14ac:dyDescent="0.25">
      <c r="A578" s="134" t="s">
        <v>84</v>
      </c>
      <c r="B578" s="13"/>
      <c r="C578" s="12"/>
      <c r="D578" s="12"/>
      <c r="E578" s="12"/>
      <c r="F578" s="25"/>
      <c r="G578" s="93"/>
      <c r="H578" s="49"/>
      <c r="J578" s="49"/>
      <c r="K578" s="49"/>
      <c r="L578" s="49"/>
      <c r="M578" s="49"/>
      <c r="N578" s="49"/>
      <c r="O578" s="49"/>
    </row>
    <row r="579" spans="1:16" ht="12.75" thickBot="1" x14ac:dyDescent="0.25">
      <c r="A579" s="134" t="s">
        <v>85</v>
      </c>
      <c r="B579" s="13"/>
      <c r="C579" s="12"/>
      <c r="D579" s="12"/>
      <c r="E579" s="12"/>
      <c r="F579" s="25"/>
      <c r="G579" s="93"/>
      <c r="H579" s="49"/>
      <c r="J579" s="49"/>
      <c r="K579" s="49"/>
      <c r="L579" s="49"/>
      <c r="M579" s="49"/>
      <c r="N579" s="49"/>
      <c r="O579" s="49"/>
      <c r="P579" s="49"/>
    </row>
    <row r="580" spans="1:16" ht="12.75" thickBot="1" x14ac:dyDescent="0.25">
      <c r="A580" s="134" t="s">
        <v>86</v>
      </c>
      <c r="B580" s="13"/>
      <c r="C580" s="12"/>
      <c r="D580" s="12"/>
      <c r="E580" s="12"/>
      <c r="F580" s="25"/>
      <c r="G580" s="93"/>
      <c r="H580" s="49"/>
      <c r="J580" s="49"/>
      <c r="K580" s="49"/>
      <c r="L580" s="49"/>
      <c r="M580" s="49"/>
      <c r="N580" s="49"/>
      <c r="O580" s="49"/>
      <c r="P580" s="49"/>
    </row>
    <row r="581" spans="1:16" ht="12.75" thickBot="1" x14ac:dyDescent="0.25">
      <c r="A581" s="152" t="s">
        <v>30</v>
      </c>
      <c r="B581" s="13">
        <f>B571+B576</f>
        <v>31000000</v>
      </c>
      <c r="C581" s="13">
        <f t="shared" ref="C581:E581" si="112">C571+C576</f>
        <v>23000000</v>
      </c>
      <c r="D581" s="13">
        <f t="shared" si="112"/>
        <v>6993000</v>
      </c>
      <c r="E581" s="13">
        <f t="shared" si="112"/>
        <v>0</v>
      </c>
      <c r="F581" s="25"/>
      <c r="G581" s="93"/>
      <c r="H581" s="49"/>
      <c r="J581" s="49"/>
      <c r="K581" s="49"/>
      <c r="L581" s="49"/>
      <c r="M581" s="49"/>
      <c r="N581" s="49"/>
      <c r="O581" s="49"/>
      <c r="P581" s="49"/>
    </row>
    <row r="582" spans="1:16" ht="60.75" thickBot="1" x14ac:dyDescent="0.25">
      <c r="A582" s="21" t="s">
        <v>315</v>
      </c>
      <c r="B582" s="276" t="s">
        <v>316</v>
      </c>
      <c r="C582" s="147" t="s">
        <v>82</v>
      </c>
      <c r="D582" s="508" t="s">
        <v>315</v>
      </c>
      <c r="E582" s="509"/>
      <c r="F582" s="25"/>
      <c r="G582" s="239"/>
      <c r="H582" s="240"/>
      <c r="J582" s="49"/>
      <c r="K582" s="275"/>
      <c r="L582" s="275"/>
      <c r="M582" s="275"/>
      <c r="N582" s="275"/>
      <c r="O582" s="49"/>
    </row>
    <row r="583" spans="1:16" ht="33.75" customHeight="1" thickBot="1" x14ac:dyDescent="0.25">
      <c r="A583" s="8" t="s">
        <v>9</v>
      </c>
      <c r="B583" s="518" t="s">
        <v>314</v>
      </c>
      <c r="C583" s="519"/>
      <c r="D583" s="519"/>
      <c r="E583" s="520"/>
      <c r="F583" s="25"/>
      <c r="G583" s="239"/>
      <c r="H583" s="240"/>
      <c r="J583" s="49"/>
      <c r="K583" s="49"/>
      <c r="L583" s="49"/>
      <c r="M583" s="49"/>
      <c r="N583" s="49"/>
      <c r="O583" s="49"/>
    </row>
    <row r="584" spans="1:16" ht="18.75" customHeight="1" thickBot="1" x14ac:dyDescent="0.25">
      <c r="A584" s="8" t="s">
        <v>14</v>
      </c>
      <c r="B584" s="434" t="s">
        <v>97</v>
      </c>
      <c r="C584" s="435"/>
      <c r="D584" s="435"/>
      <c r="E584" s="436"/>
      <c r="F584" s="25"/>
      <c r="G584" s="93"/>
      <c r="H584" s="49"/>
      <c r="J584" s="49"/>
      <c r="K584" s="49"/>
      <c r="L584" s="49"/>
      <c r="M584" s="49"/>
      <c r="N584" s="49"/>
      <c r="O584" s="49"/>
    </row>
    <row r="585" spans="1:16" x14ac:dyDescent="0.2">
      <c r="A585" s="346"/>
      <c r="B585" s="5">
        <v>2020</v>
      </c>
      <c r="C585" s="5">
        <v>2021</v>
      </c>
      <c r="D585" s="5">
        <v>2022</v>
      </c>
      <c r="E585" s="5">
        <v>2023</v>
      </c>
      <c r="F585" s="25"/>
      <c r="G585" s="93"/>
      <c r="H585" s="49"/>
      <c r="J585" s="49"/>
      <c r="K585" s="49"/>
      <c r="L585" s="49"/>
      <c r="M585" s="49"/>
      <c r="N585" s="49"/>
      <c r="O585" s="49"/>
    </row>
    <row r="586" spans="1:16" ht="12.75" thickBot="1" x14ac:dyDescent="0.25">
      <c r="A586" s="347"/>
      <c r="B586" s="9" t="s">
        <v>5</v>
      </c>
      <c r="C586" s="9" t="s">
        <v>6</v>
      </c>
      <c r="D586" s="9" t="s">
        <v>6</v>
      </c>
      <c r="E586" s="9" t="s">
        <v>6</v>
      </c>
      <c r="F586" s="25"/>
      <c r="G586" s="93"/>
      <c r="H586" s="49"/>
      <c r="J586" s="244"/>
      <c r="K586" s="245"/>
      <c r="L586" s="49"/>
      <c r="M586" s="49"/>
      <c r="N586" s="49"/>
      <c r="O586" s="49"/>
    </row>
    <row r="587" spans="1:16" ht="12.75" thickBot="1" x14ac:dyDescent="0.25">
      <c r="A587" s="8" t="s">
        <v>8</v>
      </c>
      <c r="B587" s="110">
        <v>1</v>
      </c>
      <c r="C587" s="110"/>
      <c r="D587" s="110"/>
      <c r="E587" s="110"/>
      <c r="F587" s="25"/>
      <c r="G587" s="93"/>
      <c r="H587" s="49"/>
      <c r="J587" s="246"/>
      <c r="K587" s="245"/>
      <c r="L587" s="49"/>
      <c r="M587" s="49"/>
      <c r="N587" s="49"/>
      <c r="O587" s="49"/>
    </row>
    <row r="588" spans="1:16" ht="12.75" thickBot="1" x14ac:dyDescent="0.25">
      <c r="A588" s="8" t="s">
        <v>320</v>
      </c>
      <c r="B588" s="222">
        <v>2400000</v>
      </c>
      <c r="C588" s="222"/>
      <c r="D588" s="222"/>
      <c r="E588" s="222"/>
      <c r="F588" s="25"/>
      <c r="G588" s="93"/>
      <c r="H588" s="247"/>
      <c r="J588" s="246"/>
      <c r="K588" s="245"/>
      <c r="L588" s="49"/>
      <c r="M588" s="49"/>
      <c r="N588" s="49"/>
      <c r="O588" s="49"/>
    </row>
    <row r="589" spans="1:16" ht="12.75" thickBot="1" x14ac:dyDescent="0.25">
      <c r="A589" s="8" t="s">
        <v>319</v>
      </c>
      <c r="B589" s="10">
        <f>B588/B587</f>
        <v>2400000</v>
      </c>
      <c r="C589" s="10" t="e">
        <f t="shared" ref="C589:E589" si="113">C588/C587</f>
        <v>#DIV/0!</v>
      </c>
      <c r="D589" s="10" t="e">
        <f t="shared" si="113"/>
        <v>#DIV/0!</v>
      </c>
      <c r="E589" s="10" t="e">
        <f t="shared" si="113"/>
        <v>#DIV/0!</v>
      </c>
      <c r="F589" s="25"/>
      <c r="G589" s="93"/>
      <c r="H589" s="49"/>
      <c r="J589" s="49"/>
      <c r="K589" s="49"/>
      <c r="L589" s="49"/>
      <c r="M589" s="49"/>
      <c r="N589" s="49"/>
      <c r="O589" s="49"/>
    </row>
    <row r="590" spans="1:16" ht="12.75" thickBot="1" x14ac:dyDescent="0.25">
      <c r="A590" s="8" t="s">
        <v>16</v>
      </c>
      <c r="B590" s="274" t="s">
        <v>22</v>
      </c>
      <c r="C590" s="11">
        <f>C587/B587-1</f>
        <v>-1</v>
      </c>
      <c r="D590" s="11" t="e">
        <f t="shared" ref="D590:E592" si="114">D587/C587-1</f>
        <v>#DIV/0!</v>
      </c>
      <c r="E590" s="11" t="e">
        <f t="shared" si="114"/>
        <v>#DIV/0!</v>
      </c>
      <c r="F590" s="25"/>
      <c r="G590" s="232"/>
      <c r="H590" s="241"/>
      <c r="J590" s="49"/>
      <c r="K590" s="49"/>
      <c r="L590" s="49"/>
      <c r="M590" s="49"/>
      <c r="N590" s="49"/>
      <c r="O590" s="49"/>
    </row>
    <row r="591" spans="1:16" ht="12.75" thickBot="1" x14ac:dyDescent="0.25">
      <c r="A591" s="8" t="s">
        <v>17</v>
      </c>
      <c r="B591" s="274" t="s">
        <v>22</v>
      </c>
      <c r="C591" s="11">
        <f>C588/B588-1</f>
        <v>-1</v>
      </c>
      <c r="D591" s="11" t="e">
        <f t="shared" si="114"/>
        <v>#DIV/0!</v>
      </c>
      <c r="E591" s="11" t="e">
        <f t="shared" si="114"/>
        <v>#DIV/0!</v>
      </c>
      <c r="F591" s="25"/>
      <c r="G591" s="93"/>
      <c r="H591" s="49"/>
      <c r="J591" s="49"/>
      <c r="K591" s="49"/>
      <c r="L591" s="49"/>
      <c r="M591" s="49"/>
      <c r="N591" s="49"/>
      <c r="O591" s="49"/>
    </row>
    <row r="592" spans="1:16" ht="12.75" thickBot="1" x14ac:dyDescent="0.25">
      <c r="A592" s="8" t="s">
        <v>18</v>
      </c>
      <c r="B592" s="274" t="s">
        <v>22</v>
      </c>
      <c r="C592" s="11" t="e">
        <f>C589/B589-1</f>
        <v>#DIV/0!</v>
      </c>
      <c r="D592" s="11" t="e">
        <f t="shared" si="114"/>
        <v>#DIV/0!</v>
      </c>
      <c r="E592" s="11" t="e">
        <f t="shared" si="114"/>
        <v>#DIV/0!</v>
      </c>
      <c r="F592" s="25"/>
      <c r="G592" s="93"/>
      <c r="H592" s="49"/>
      <c r="J592" s="49"/>
      <c r="K592" s="49"/>
      <c r="L592" s="49"/>
      <c r="M592" s="49"/>
      <c r="N592" s="49"/>
      <c r="O592" s="49"/>
    </row>
    <row r="593" spans="1:16" ht="12.75" thickBot="1" x14ac:dyDescent="0.25">
      <c r="A593" s="348" t="s">
        <v>192</v>
      </c>
      <c r="B593" s="349"/>
      <c r="C593" s="349"/>
      <c r="D593" s="349"/>
      <c r="E593" s="350"/>
      <c r="F593" s="25"/>
      <c r="G593" s="93"/>
      <c r="H593" s="49"/>
      <c r="J593" s="49"/>
      <c r="K593" s="49"/>
      <c r="L593" s="49"/>
      <c r="M593" s="49"/>
      <c r="N593" s="49"/>
      <c r="O593" s="49"/>
    </row>
    <row r="594" spans="1:16" x14ac:dyDescent="0.2">
      <c r="A594" s="346"/>
      <c r="B594" s="5">
        <v>2020</v>
      </c>
      <c r="C594" s="5">
        <v>2021</v>
      </c>
      <c r="D594" s="5">
        <v>2022</v>
      </c>
      <c r="E594" s="5">
        <v>2023</v>
      </c>
      <c r="F594" s="25"/>
      <c r="G594" s="93"/>
      <c r="H594" s="49"/>
      <c r="J594" s="49"/>
      <c r="K594" s="49"/>
      <c r="L594" s="49"/>
      <c r="M594" s="49"/>
      <c r="N594" s="49"/>
      <c r="O594" s="49"/>
    </row>
    <row r="595" spans="1:16" ht="12.75" thickBot="1" x14ac:dyDescent="0.25">
      <c r="A595" s="347"/>
      <c r="B595" s="9" t="s">
        <v>5</v>
      </c>
      <c r="C595" s="9" t="s">
        <v>6</v>
      </c>
      <c r="D595" s="9" t="s">
        <v>6</v>
      </c>
      <c r="E595" s="9" t="s">
        <v>6</v>
      </c>
      <c r="F595" s="25"/>
      <c r="G595" s="93"/>
      <c r="H595" s="49"/>
      <c r="J595" s="49"/>
      <c r="K595" s="49"/>
      <c r="L595" s="49"/>
      <c r="M595" s="49"/>
      <c r="N595" s="49"/>
      <c r="O595" s="49"/>
    </row>
    <row r="596" spans="1:16" ht="12.75" thickBot="1" x14ac:dyDescent="0.25">
      <c r="A596" s="133" t="s">
        <v>38</v>
      </c>
      <c r="B596" s="12">
        <f>B597+B598+B599+B600</f>
        <v>0</v>
      </c>
      <c r="C596" s="12">
        <f t="shared" ref="C596:E596" si="115">C597+C598+C599+C600</f>
        <v>0</v>
      </c>
      <c r="D596" s="12">
        <f t="shared" si="115"/>
        <v>0</v>
      </c>
      <c r="E596" s="12">
        <f t="shared" si="115"/>
        <v>0</v>
      </c>
      <c r="F596" s="25"/>
      <c r="G596" s="93"/>
      <c r="H596" s="49"/>
      <c r="J596" s="49"/>
      <c r="K596" s="49"/>
      <c r="L596" s="49"/>
      <c r="M596" s="49"/>
      <c r="N596" s="49"/>
      <c r="O596" s="49"/>
    </row>
    <row r="597" spans="1:16" ht="12.75" thickBot="1" x14ac:dyDescent="0.25">
      <c r="A597" s="134" t="s">
        <v>50</v>
      </c>
      <c r="B597" s="12"/>
      <c r="C597" s="12"/>
      <c r="D597" s="12"/>
      <c r="E597" s="12"/>
      <c r="F597" s="25"/>
      <c r="G597" s="93"/>
      <c r="H597" s="49"/>
      <c r="J597" s="49"/>
      <c r="K597" s="49"/>
      <c r="L597" s="49"/>
      <c r="M597" s="49"/>
      <c r="N597" s="49"/>
      <c r="O597" s="49"/>
    </row>
    <row r="598" spans="1:16" ht="12.75" thickBot="1" x14ac:dyDescent="0.25">
      <c r="A598" s="134" t="s">
        <v>84</v>
      </c>
      <c r="B598" s="12"/>
      <c r="C598" s="12"/>
      <c r="D598" s="12"/>
      <c r="E598" s="12"/>
      <c r="F598" s="25"/>
      <c r="G598" s="93"/>
      <c r="H598" s="49"/>
      <c r="J598" s="49"/>
      <c r="K598" s="49"/>
      <c r="L598" s="49"/>
      <c r="M598" s="49"/>
      <c r="N598" s="49"/>
      <c r="O598" s="49"/>
    </row>
    <row r="599" spans="1:16" ht="12.75" thickBot="1" x14ac:dyDescent="0.25">
      <c r="A599" s="134" t="s">
        <v>85</v>
      </c>
      <c r="B599" s="12"/>
      <c r="C599" s="12"/>
      <c r="D599" s="12"/>
      <c r="E599" s="12"/>
      <c r="F599" s="25"/>
      <c r="G599" s="93"/>
      <c r="H599" s="49"/>
      <c r="J599" s="49"/>
      <c r="K599" s="49"/>
      <c r="L599" s="49"/>
      <c r="M599" s="49"/>
      <c r="N599" s="49"/>
      <c r="O599" s="49"/>
    </row>
    <row r="600" spans="1:16" ht="12.75" thickBot="1" x14ac:dyDescent="0.25">
      <c r="A600" s="134" t="s">
        <v>86</v>
      </c>
      <c r="B600" s="12"/>
      <c r="C600" s="12"/>
      <c r="D600" s="12"/>
      <c r="E600" s="12"/>
      <c r="F600" s="25"/>
      <c r="G600" s="93"/>
      <c r="H600" s="49"/>
      <c r="J600" s="49"/>
      <c r="K600" s="49"/>
      <c r="L600" s="49"/>
      <c r="M600" s="49"/>
      <c r="N600" s="49"/>
      <c r="O600" s="49"/>
    </row>
    <row r="601" spans="1:16" ht="12.75" thickBot="1" x14ac:dyDescent="0.25">
      <c r="A601" s="133" t="s">
        <v>39</v>
      </c>
      <c r="B601" s="222">
        <f>B602+B603+B604+B605</f>
        <v>2400000</v>
      </c>
      <c r="C601" s="222">
        <f t="shared" ref="C601:E601" si="116">C602+C603+C604+C605</f>
        <v>0</v>
      </c>
      <c r="D601" s="222">
        <f t="shared" si="116"/>
        <v>0</v>
      </c>
      <c r="E601" s="222">
        <f t="shared" si="116"/>
        <v>0</v>
      </c>
      <c r="F601" s="25"/>
      <c r="G601" s="93"/>
      <c r="H601" s="49"/>
      <c r="J601" s="49"/>
      <c r="K601" s="49"/>
      <c r="L601" s="49"/>
      <c r="M601" s="49"/>
      <c r="N601" s="49"/>
      <c r="O601" s="49"/>
    </row>
    <row r="602" spans="1:16" ht="12.75" thickBot="1" x14ac:dyDescent="0.25">
      <c r="A602" s="134" t="s">
        <v>50</v>
      </c>
      <c r="B602" s="223">
        <v>2400000</v>
      </c>
      <c r="C602" s="12"/>
      <c r="D602" s="12"/>
      <c r="E602" s="12"/>
      <c r="F602" s="25"/>
      <c r="G602" s="93"/>
      <c r="H602" s="49"/>
      <c r="J602" s="49"/>
      <c r="K602" s="49"/>
      <c r="L602" s="49"/>
      <c r="M602" s="49"/>
      <c r="N602" s="49"/>
      <c r="O602" s="49"/>
    </row>
    <row r="603" spans="1:16" ht="12.75" thickBot="1" x14ac:dyDescent="0.25">
      <c r="A603" s="134" t="s">
        <v>84</v>
      </c>
      <c r="B603" s="13"/>
      <c r="C603" s="12"/>
      <c r="D603" s="12"/>
      <c r="E603" s="12"/>
      <c r="F603" s="25"/>
      <c r="G603" s="93"/>
      <c r="H603" s="49"/>
      <c r="J603" s="49"/>
      <c r="K603" s="49"/>
      <c r="L603" s="49"/>
      <c r="M603" s="49"/>
      <c r="N603" s="49"/>
      <c r="O603" s="49"/>
    </row>
    <row r="604" spans="1:16" ht="12.75" thickBot="1" x14ac:dyDescent="0.25">
      <c r="A604" s="134" t="s">
        <v>85</v>
      </c>
      <c r="B604" s="13"/>
      <c r="C604" s="12"/>
      <c r="D604" s="12"/>
      <c r="E604" s="12"/>
      <c r="F604" s="25"/>
      <c r="G604" s="93"/>
      <c r="H604" s="49"/>
      <c r="J604" s="49"/>
      <c r="K604" s="49"/>
      <c r="L604" s="49"/>
      <c r="M604" s="49"/>
      <c r="N604" s="49"/>
      <c r="O604" s="49"/>
      <c r="P604" s="49"/>
    </row>
    <row r="605" spans="1:16" ht="12.75" thickBot="1" x14ac:dyDescent="0.25">
      <c r="A605" s="134" t="s">
        <v>86</v>
      </c>
      <c r="B605" s="13"/>
      <c r="C605" s="12"/>
      <c r="D605" s="12"/>
      <c r="E605" s="12"/>
      <c r="F605" s="25"/>
      <c r="G605" s="93"/>
      <c r="H605" s="49"/>
      <c r="J605" s="49"/>
      <c r="K605" s="49"/>
      <c r="L605" s="49"/>
      <c r="M605" s="49"/>
      <c r="N605" s="49"/>
      <c r="O605" s="49"/>
      <c r="P605" s="49"/>
    </row>
    <row r="606" spans="1:16" ht="12.75" thickBot="1" x14ac:dyDescent="0.25">
      <c r="A606" s="152" t="s">
        <v>30</v>
      </c>
      <c r="B606" s="13">
        <f>B596+B601</f>
        <v>2400000</v>
      </c>
      <c r="C606" s="13">
        <f t="shared" ref="C606:E606" si="117">C596+C601</f>
        <v>0</v>
      </c>
      <c r="D606" s="13">
        <f t="shared" si="117"/>
        <v>0</v>
      </c>
      <c r="E606" s="13">
        <f t="shared" si="117"/>
        <v>0</v>
      </c>
      <c r="F606" s="25"/>
      <c r="G606" s="93"/>
      <c r="H606" s="49"/>
      <c r="J606" s="49"/>
      <c r="K606" s="49"/>
      <c r="L606" s="49"/>
      <c r="M606" s="49"/>
      <c r="N606" s="49"/>
      <c r="O606" s="49"/>
      <c r="P606" s="49"/>
    </row>
    <row r="607" spans="1:16" ht="24" customHeight="1" thickBot="1" x14ac:dyDescent="0.25">
      <c r="A607" s="97" t="s">
        <v>94</v>
      </c>
      <c r="B607" s="523" t="s">
        <v>237</v>
      </c>
      <c r="C607" s="524"/>
      <c r="D607" s="524"/>
      <c r="E607" s="525"/>
      <c r="F607" s="25"/>
      <c r="G607" s="93"/>
      <c r="H607" s="49"/>
      <c r="K607" s="49"/>
      <c r="L607" s="49"/>
      <c r="M607" s="49"/>
      <c r="N607" s="49"/>
      <c r="O607" s="49"/>
    </row>
    <row r="608" spans="1:16" ht="98.25" customHeight="1" thickBot="1" x14ac:dyDescent="0.25">
      <c r="A608" s="155" t="s">
        <v>310</v>
      </c>
      <c r="B608" s="156" t="s">
        <v>167</v>
      </c>
      <c r="C608" s="157" t="s">
        <v>82</v>
      </c>
      <c r="D608" s="158"/>
      <c r="E608" s="155" t="s">
        <v>310</v>
      </c>
      <c r="F608" s="25"/>
      <c r="G608" s="526"/>
      <c r="H608" s="526"/>
      <c r="I608" s="526"/>
      <c r="J608" s="526"/>
      <c r="K608" s="526"/>
      <c r="L608" s="49"/>
      <c r="M608" s="49"/>
      <c r="N608" s="49"/>
      <c r="O608" s="49"/>
    </row>
    <row r="609" spans="1:15" ht="30.75" customHeight="1" thickBot="1" x14ac:dyDescent="0.25">
      <c r="A609" s="8" t="s">
        <v>9</v>
      </c>
      <c r="B609" s="358" t="s">
        <v>167</v>
      </c>
      <c r="C609" s="359"/>
      <c r="D609" s="359"/>
      <c r="E609" s="360"/>
      <c r="F609" s="25"/>
      <c r="G609" s="526"/>
      <c r="H609" s="526"/>
      <c r="I609" s="526"/>
      <c r="J609" s="526"/>
      <c r="K609" s="526"/>
      <c r="L609" s="49"/>
      <c r="M609" s="49"/>
      <c r="N609" s="49"/>
      <c r="O609" s="49"/>
    </row>
    <row r="610" spans="1:15" ht="12.75" thickBot="1" x14ac:dyDescent="0.25">
      <c r="A610" s="8" t="s">
        <v>14</v>
      </c>
      <c r="B610" s="361" t="s">
        <v>97</v>
      </c>
      <c r="C610" s="362"/>
      <c r="D610" s="362"/>
      <c r="E610" s="363"/>
      <c r="F610" s="25"/>
      <c r="G610" s="20"/>
      <c r="H610" s="521"/>
      <c r="I610" s="521"/>
      <c r="J610" s="521"/>
      <c r="K610" s="521"/>
      <c r="L610" s="49"/>
      <c r="M610" s="49"/>
      <c r="N610" s="49"/>
      <c r="O610" s="49"/>
    </row>
    <row r="611" spans="1:15" x14ac:dyDescent="0.2">
      <c r="A611" s="346"/>
      <c r="B611" s="5">
        <v>2020</v>
      </c>
      <c r="C611" s="5">
        <v>2021</v>
      </c>
      <c r="D611" s="5">
        <v>2022</v>
      </c>
      <c r="E611" s="5">
        <v>2023</v>
      </c>
      <c r="F611" s="25"/>
      <c r="G611" s="159"/>
      <c r="H611" s="522"/>
      <c r="I611" s="522"/>
      <c r="J611" s="522"/>
      <c r="K611" s="522"/>
      <c r="L611" s="49"/>
      <c r="M611" s="49"/>
      <c r="N611" s="49"/>
      <c r="O611" s="49"/>
    </row>
    <row r="612" spans="1:15" ht="12.75" thickBot="1" x14ac:dyDescent="0.25">
      <c r="A612" s="347"/>
      <c r="B612" s="9" t="s">
        <v>5</v>
      </c>
      <c r="C612" s="9" t="s">
        <v>6</v>
      </c>
      <c r="D612" s="9" t="s">
        <v>6</v>
      </c>
      <c r="E612" s="9" t="s">
        <v>6</v>
      </c>
      <c r="F612" s="25"/>
      <c r="G612" s="20"/>
      <c r="H612" s="522"/>
      <c r="I612" s="522"/>
      <c r="J612" s="522"/>
      <c r="K612" s="522"/>
      <c r="L612" s="49"/>
      <c r="M612" s="49"/>
      <c r="N612" s="49"/>
      <c r="O612" s="49"/>
    </row>
    <row r="613" spans="1:15" ht="12.75" thickBot="1" x14ac:dyDescent="0.25">
      <c r="A613" s="8" t="s">
        <v>8</v>
      </c>
      <c r="B613" s="8">
        <v>1</v>
      </c>
      <c r="C613" s="160"/>
      <c r="D613" s="274"/>
      <c r="E613" s="8"/>
      <c r="F613" s="25"/>
      <c r="G613" s="98"/>
      <c r="H613" s="528"/>
      <c r="I613" s="528"/>
      <c r="J613" s="528"/>
      <c r="K613" s="528"/>
      <c r="L613" s="49"/>
      <c r="M613" s="49"/>
      <c r="N613" s="49"/>
      <c r="O613" s="49"/>
    </row>
    <row r="614" spans="1:15" ht="12.75" thickBot="1" x14ac:dyDescent="0.25">
      <c r="A614" s="8" t="s">
        <v>320</v>
      </c>
      <c r="B614" s="10">
        <v>120000000</v>
      </c>
      <c r="C614" s="222"/>
      <c r="D614" s="222">
        <v>0</v>
      </c>
      <c r="E614" s="10">
        <v>0</v>
      </c>
      <c r="F614" s="25"/>
      <c r="G614" s="99"/>
      <c r="H614" s="100"/>
      <c r="I614" s="100"/>
      <c r="J614" s="100"/>
      <c r="K614" s="100"/>
      <c r="L614" s="49"/>
      <c r="M614" s="49"/>
      <c r="N614" s="49"/>
      <c r="O614" s="49"/>
    </row>
    <row r="615" spans="1:15" ht="12.75" thickBot="1" x14ac:dyDescent="0.25">
      <c r="A615" s="8" t="s">
        <v>319</v>
      </c>
      <c r="B615" s="10">
        <f>B614/B613</f>
        <v>120000000</v>
      </c>
      <c r="C615" s="10" t="e">
        <f t="shared" ref="C615:E615" si="118">C614/C613</f>
        <v>#DIV/0!</v>
      </c>
      <c r="D615" s="10" t="e">
        <f t="shared" si="118"/>
        <v>#DIV/0!</v>
      </c>
      <c r="E615" s="10" t="e">
        <f t="shared" si="118"/>
        <v>#DIV/0!</v>
      </c>
      <c r="F615" s="25"/>
      <c r="G615" s="99"/>
      <c r="H615" s="100"/>
      <c r="I615" s="100"/>
      <c r="J615" s="100"/>
      <c r="K615" s="100"/>
      <c r="L615" s="49"/>
      <c r="M615" s="49"/>
      <c r="N615" s="49"/>
      <c r="O615" s="49"/>
    </row>
    <row r="616" spans="1:15" ht="12.75" thickBot="1" x14ac:dyDescent="0.25">
      <c r="A616" s="8" t="s">
        <v>16</v>
      </c>
      <c r="B616" s="274" t="s">
        <v>22</v>
      </c>
      <c r="C616" s="11">
        <f>C613/B613-1</f>
        <v>-1</v>
      </c>
      <c r="D616" s="11" t="e">
        <f t="shared" ref="D616:E618" si="119">D613/C613-1</f>
        <v>#DIV/0!</v>
      </c>
      <c r="E616" s="11" t="e">
        <f t="shared" si="119"/>
        <v>#DIV/0!</v>
      </c>
      <c r="F616" s="25"/>
      <c r="G616" s="98"/>
      <c r="H616" s="112"/>
      <c r="I616" s="101"/>
      <c r="J616" s="101"/>
      <c r="K616" s="101"/>
      <c r="L616" s="49"/>
      <c r="M616" s="49"/>
      <c r="N616" s="49"/>
      <c r="O616" s="49"/>
    </row>
    <row r="617" spans="1:15" ht="12.75" thickBot="1" x14ac:dyDescent="0.25">
      <c r="A617" s="8" t="s">
        <v>17</v>
      </c>
      <c r="B617" s="274" t="s">
        <v>22</v>
      </c>
      <c r="C617" s="11">
        <f>C614/B614-1</f>
        <v>-1</v>
      </c>
      <c r="D617" s="11" t="e">
        <f t="shared" si="119"/>
        <v>#DIV/0!</v>
      </c>
      <c r="E617" s="11" t="e">
        <f t="shared" si="119"/>
        <v>#DIV/0!</v>
      </c>
      <c r="F617" s="25"/>
      <c r="G617" s="98"/>
      <c r="H617" s="112"/>
      <c r="I617" s="102"/>
      <c r="J617" s="102"/>
      <c r="K617" s="102"/>
      <c r="L617" s="49"/>
      <c r="M617" s="49"/>
      <c r="N617" s="49"/>
      <c r="O617" s="49"/>
    </row>
    <row r="618" spans="1:15" ht="12.75" thickBot="1" x14ac:dyDescent="0.25">
      <c r="A618" s="8" t="s">
        <v>18</v>
      </c>
      <c r="B618" s="274" t="s">
        <v>22</v>
      </c>
      <c r="C618" s="11" t="e">
        <f>C615/B615-1</f>
        <v>#DIV/0!</v>
      </c>
      <c r="D618" s="11" t="e">
        <f t="shared" si="119"/>
        <v>#DIV/0!</v>
      </c>
      <c r="E618" s="11" t="e">
        <f t="shared" si="119"/>
        <v>#DIV/0!</v>
      </c>
      <c r="F618" s="25"/>
      <c r="G618" s="98"/>
      <c r="H618" s="102"/>
      <c r="I618" s="101"/>
      <c r="J618" s="101"/>
      <c r="K618" s="101"/>
      <c r="L618" s="49"/>
      <c r="M618" s="49"/>
      <c r="N618" s="49"/>
      <c r="O618" s="49"/>
    </row>
    <row r="619" spans="1:15" ht="12.75" thickBot="1" x14ac:dyDescent="0.25">
      <c r="A619" s="348" t="s">
        <v>193</v>
      </c>
      <c r="B619" s="349"/>
      <c r="C619" s="349"/>
      <c r="D619" s="349"/>
      <c r="E619" s="350"/>
      <c r="F619" s="25"/>
      <c r="G619" s="98"/>
      <c r="H619" s="99"/>
      <c r="I619" s="103"/>
      <c r="J619" s="103"/>
      <c r="K619" s="103"/>
      <c r="L619" s="49"/>
      <c r="M619" s="49"/>
      <c r="N619" s="49"/>
      <c r="O619" s="49"/>
    </row>
    <row r="620" spans="1:15" x14ac:dyDescent="0.2">
      <c r="A620" s="346"/>
      <c r="B620" s="5">
        <v>2020</v>
      </c>
      <c r="C620" s="5">
        <v>2021</v>
      </c>
      <c r="D620" s="5">
        <v>2022</v>
      </c>
      <c r="E620" s="5">
        <v>2023</v>
      </c>
      <c r="F620" s="25"/>
      <c r="G620" s="98"/>
      <c r="H620" s="99"/>
      <c r="I620" s="103"/>
      <c r="J620" s="103"/>
      <c r="K620" s="103"/>
      <c r="L620" s="49"/>
      <c r="M620" s="49"/>
      <c r="N620" s="49"/>
      <c r="O620" s="49"/>
    </row>
    <row r="621" spans="1:15" ht="12.75" thickBot="1" x14ac:dyDescent="0.25">
      <c r="A621" s="347"/>
      <c r="B621" s="9" t="s">
        <v>5</v>
      </c>
      <c r="C621" s="9" t="s">
        <v>6</v>
      </c>
      <c r="D621" s="9" t="s">
        <v>6</v>
      </c>
      <c r="E621" s="9" t="s">
        <v>6</v>
      </c>
      <c r="F621" s="25"/>
      <c r="G621" s="98"/>
      <c r="H621" s="99"/>
      <c r="I621" s="103"/>
      <c r="J621" s="103"/>
      <c r="K621" s="103"/>
      <c r="L621" s="49"/>
      <c r="M621" s="49"/>
      <c r="N621" s="49"/>
      <c r="O621" s="49"/>
    </row>
    <row r="622" spans="1:15" ht="12.75" thickBot="1" x14ac:dyDescent="0.25">
      <c r="A622" s="133" t="s">
        <v>38</v>
      </c>
      <c r="B622" s="12">
        <f>B623+B624+B625+B626</f>
        <v>0</v>
      </c>
      <c r="C622" s="12">
        <f t="shared" ref="C622:E622" si="120">C623+C624+C625+C626</f>
        <v>0</v>
      </c>
      <c r="D622" s="12">
        <f t="shared" si="120"/>
        <v>0</v>
      </c>
      <c r="E622" s="12">
        <f t="shared" si="120"/>
        <v>0</v>
      </c>
      <c r="F622" s="25"/>
      <c r="G622" s="529"/>
      <c r="H622" s="529"/>
      <c r="I622" s="529"/>
      <c r="J622" s="529"/>
      <c r="K622" s="529"/>
    </row>
    <row r="623" spans="1:15" ht="12.75" thickBot="1" x14ac:dyDescent="0.25">
      <c r="A623" s="134" t="s">
        <v>50</v>
      </c>
      <c r="B623" s="12"/>
      <c r="C623" s="12"/>
      <c r="D623" s="12"/>
      <c r="E623" s="12"/>
      <c r="F623" s="25"/>
      <c r="G623" s="104"/>
      <c r="H623" s="79"/>
      <c r="I623" s="79"/>
      <c r="J623" s="79"/>
      <c r="K623" s="79"/>
    </row>
    <row r="624" spans="1:15" ht="12.75" thickBot="1" x14ac:dyDescent="0.25">
      <c r="A624" s="134" t="s">
        <v>84</v>
      </c>
      <c r="B624" s="12"/>
      <c r="C624" s="12"/>
      <c r="D624" s="12"/>
      <c r="E624" s="12"/>
      <c r="F624" s="25"/>
      <c r="G624" s="105"/>
      <c r="H624" s="106"/>
      <c r="I624" s="77"/>
      <c r="J624" s="77"/>
      <c r="K624" s="77"/>
    </row>
    <row r="625" spans="1:15" ht="12.75" thickBot="1" x14ac:dyDescent="0.25">
      <c r="A625" s="134" t="s">
        <v>85</v>
      </c>
      <c r="B625" s="12"/>
      <c r="C625" s="12"/>
      <c r="D625" s="12"/>
      <c r="E625" s="12"/>
      <c r="F625" s="25"/>
      <c r="G625" s="105"/>
      <c r="H625" s="77"/>
      <c r="I625" s="77"/>
      <c r="J625" s="77"/>
      <c r="K625" s="77"/>
    </row>
    <row r="626" spans="1:15" ht="12.75" thickBot="1" x14ac:dyDescent="0.25">
      <c r="A626" s="134" t="s">
        <v>86</v>
      </c>
      <c r="B626" s="12"/>
      <c r="C626" s="12"/>
      <c r="D626" s="12"/>
      <c r="E626" s="12"/>
      <c r="F626" s="25"/>
      <c r="G626" s="104"/>
      <c r="H626" s="79"/>
      <c r="I626" s="79"/>
      <c r="J626" s="79"/>
      <c r="K626" s="79"/>
    </row>
    <row r="627" spans="1:15" ht="12.75" thickBot="1" x14ac:dyDescent="0.25">
      <c r="A627" s="133" t="s">
        <v>39</v>
      </c>
      <c r="B627" s="12">
        <f>B628+B629+B630+B631</f>
        <v>120000000</v>
      </c>
      <c r="C627" s="12">
        <f t="shared" ref="C627:E627" si="121">C628+C629+C630+C631</f>
        <v>0</v>
      </c>
      <c r="D627" s="12">
        <f t="shared" si="121"/>
        <v>0</v>
      </c>
      <c r="E627" s="12">
        <f t="shared" si="121"/>
        <v>0</v>
      </c>
      <c r="F627" s="25"/>
      <c r="G627" s="105"/>
      <c r="H627" s="106"/>
      <c r="I627" s="77"/>
      <c r="J627" s="77"/>
      <c r="K627" s="77"/>
    </row>
    <row r="628" spans="1:15" ht="12.75" thickBot="1" x14ac:dyDescent="0.25">
      <c r="A628" s="134" t="s">
        <v>50</v>
      </c>
      <c r="B628" s="13"/>
      <c r="C628" s="223"/>
      <c r="D628" s="223"/>
      <c r="E628" s="12"/>
      <c r="F628" s="25"/>
      <c r="G628" s="105"/>
      <c r="H628" s="77"/>
      <c r="I628" s="77"/>
      <c r="J628" s="77"/>
      <c r="K628" s="77"/>
    </row>
    <row r="629" spans="1:15" ht="12.75" thickBot="1" x14ac:dyDescent="0.25">
      <c r="A629" s="134" t="s">
        <v>84</v>
      </c>
      <c r="B629" s="13">
        <v>120000000</v>
      </c>
      <c r="C629" s="12"/>
      <c r="D629" s="12"/>
      <c r="E629" s="12"/>
      <c r="F629" s="25"/>
      <c r="G629" s="104"/>
      <c r="H629" s="79"/>
      <c r="I629" s="79"/>
      <c r="J629" s="79"/>
      <c r="K629" s="79"/>
    </row>
    <row r="630" spans="1:15" ht="12.75" thickBot="1" x14ac:dyDescent="0.25">
      <c r="A630" s="134" t="s">
        <v>85</v>
      </c>
      <c r="B630" s="13"/>
      <c r="C630" s="12"/>
      <c r="D630" s="12"/>
      <c r="E630" s="12"/>
      <c r="F630" s="25"/>
      <c r="G630" s="105"/>
      <c r="H630" s="106"/>
      <c r="I630" s="77"/>
      <c r="J630" s="77"/>
      <c r="K630" s="77"/>
    </row>
    <row r="631" spans="1:15" ht="12.75" thickBot="1" x14ac:dyDescent="0.25">
      <c r="A631" s="134" t="s">
        <v>86</v>
      </c>
      <c r="B631" s="13"/>
      <c r="C631" s="12"/>
      <c r="D631" s="12"/>
      <c r="E631" s="12"/>
      <c r="F631" s="25"/>
      <c r="G631" s="105"/>
      <c r="H631" s="77"/>
      <c r="I631" s="77"/>
      <c r="J631" s="77"/>
      <c r="K631" s="77"/>
    </row>
    <row r="632" spans="1:15" ht="12.75" thickBot="1" x14ac:dyDescent="0.25">
      <c r="A632" s="150" t="s">
        <v>87</v>
      </c>
      <c r="B632" s="13">
        <f>B622+B627</f>
        <v>120000000</v>
      </c>
      <c r="C632" s="13">
        <f>C622+C627</f>
        <v>0</v>
      </c>
      <c r="D632" s="13">
        <f t="shared" ref="D632:E632" si="122">D622+D627</f>
        <v>0</v>
      </c>
      <c r="E632" s="13">
        <f t="shared" si="122"/>
        <v>0</v>
      </c>
      <c r="F632" s="25"/>
      <c r="G632" s="104"/>
      <c r="H632" s="79"/>
      <c r="I632" s="79"/>
      <c r="J632" s="79"/>
      <c r="K632" s="79"/>
    </row>
    <row r="633" spans="1:15" ht="85.5" customHeight="1" thickBot="1" x14ac:dyDescent="0.25">
      <c r="A633" s="155" t="s">
        <v>311</v>
      </c>
      <c r="B633" s="156" t="s">
        <v>176</v>
      </c>
      <c r="C633" s="157" t="s">
        <v>82</v>
      </c>
      <c r="D633" s="155" t="s">
        <v>311</v>
      </c>
      <c r="E633" s="161"/>
      <c r="F633" s="25"/>
      <c r="G633" s="105"/>
      <c r="H633" s="106"/>
      <c r="I633" s="77"/>
      <c r="J633" s="77"/>
      <c r="K633" s="77"/>
      <c r="L633" s="49"/>
      <c r="M633" s="49"/>
      <c r="N633" s="49"/>
      <c r="O633" s="49"/>
    </row>
    <row r="634" spans="1:15" ht="29.25" customHeight="1" thickBot="1" x14ac:dyDescent="0.25">
      <c r="A634" s="8" t="s">
        <v>9</v>
      </c>
      <c r="B634" s="358" t="s">
        <v>176</v>
      </c>
      <c r="C634" s="359"/>
      <c r="D634" s="359"/>
      <c r="E634" s="360"/>
      <c r="F634" s="25"/>
      <c r="G634" s="105"/>
      <c r="H634" s="77"/>
      <c r="I634" s="77"/>
      <c r="J634" s="77"/>
      <c r="K634" s="77"/>
      <c r="L634" s="49"/>
      <c r="M634" s="49"/>
      <c r="N634" s="49"/>
      <c r="O634" s="49"/>
    </row>
    <row r="635" spans="1:15" ht="12.75" thickBot="1" x14ac:dyDescent="0.25">
      <c r="A635" s="8" t="s">
        <v>14</v>
      </c>
      <c r="B635" s="361" t="s">
        <v>97</v>
      </c>
      <c r="C635" s="362"/>
      <c r="D635" s="362"/>
      <c r="E635" s="363"/>
      <c r="F635" s="25"/>
      <c r="G635" s="104"/>
      <c r="H635" s="79"/>
      <c r="I635" s="79"/>
      <c r="J635" s="79"/>
      <c r="K635" s="79"/>
      <c r="L635" s="49"/>
      <c r="M635" s="49"/>
      <c r="N635" s="49"/>
      <c r="O635" s="49"/>
    </row>
    <row r="636" spans="1:15" x14ac:dyDescent="0.2">
      <c r="A636" s="346"/>
      <c r="B636" s="5">
        <v>2020</v>
      </c>
      <c r="C636" s="5">
        <v>2021</v>
      </c>
      <c r="D636" s="5">
        <v>2022</v>
      </c>
      <c r="E636" s="5">
        <v>2023</v>
      </c>
      <c r="F636" s="25"/>
      <c r="G636" s="105"/>
      <c r="H636" s="106"/>
      <c r="I636" s="77"/>
      <c r="J636" s="77"/>
      <c r="K636" s="77"/>
      <c r="L636" s="49"/>
      <c r="M636" s="49"/>
      <c r="N636" s="49"/>
      <c r="O636" s="49"/>
    </row>
    <row r="637" spans="1:15" ht="12.75" thickBot="1" x14ac:dyDescent="0.25">
      <c r="A637" s="347"/>
      <c r="B637" s="9" t="s">
        <v>5</v>
      </c>
      <c r="C637" s="9" t="s">
        <v>6</v>
      </c>
      <c r="D637" s="9" t="s">
        <v>6</v>
      </c>
      <c r="E637" s="9" t="s">
        <v>6</v>
      </c>
      <c r="F637" s="25"/>
      <c r="G637" s="105"/>
      <c r="H637" s="77"/>
      <c r="I637" s="77"/>
      <c r="J637" s="77"/>
      <c r="K637" s="77"/>
      <c r="L637" s="49"/>
      <c r="M637" s="49"/>
      <c r="N637" s="49"/>
      <c r="O637" s="49"/>
    </row>
    <row r="638" spans="1:15" ht="12.75" thickBot="1" x14ac:dyDescent="0.25">
      <c r="A638" s="8" t="s">
        <v>8</v>
      </c>
      <c r="B638" s="8">
        <v>1</v>
      </c>
      <c r="C638" s="160">
        <v>1</v>
      </c>
      <c r="D638" s="274"/>
      <c r="E638" s="8"/>
      <c r="F638" s="25"/>
      <c r="G638" s="104"/>
      <c r="H638" s="79"/>
      <c r="I638" s="79"/>
      <c r="J638" s="79"/>
      <c r="K638" s="79"/>
      <c r="L638" s="49"/>
      <c r="M638" s="49"/>
      <c r="N638" s="49"/>
      <c r="O638" s="49"/>
    </row>
    <row r="639" spans="1:15" ht="12.75" thickBot="1" x14ac:dyDescent="0.25">
      <c r="A639" s="8" t="s">
        <v>320</v>
      </c>
      <c r="B639" s="10">
        <v>6600000</v>
      </c>
      <c r="C639" s="222">
        <v>1000000</v>
      </c>
      <c r="D639" s="222">
        <v>0</v>
      </c>
      <c r="E639" s="10">
        <v>0</v>
      </c>
      <c r="F639" s="25"/>
      <c r="G639" s="105"/>
      <c r="H639" s="106"/>
      <c r="I639" s="77"/>
      <c r="J639" s="77"/>
      <c r="K639" s="77"/>
      <c r="L639" s="49"/>
      <c r="M639" s="49"/>
      <c r="N639" s="49"/>
      <c r="O639" s="49"/>
    </row>
    <row r="640" spans="1:15" ht="12.75" thickBot="1" x14ac:dyDescent="0.25">
      <c r="A640" s="8" t="s">
        <v>319</v>
      </c>
      <c r="B640" s="10">
        <f>B639/B638</f>
        <v>6600000</v>
      </c>
      <c r="C640" s="10">
        <f t="shared" ref="C640:E640" si="123">C639/C638</f>
        <v>1000000</v>
      </c>
      <c r="D640" s="10" t="e">
        <f t="shared" si="123"/>
        <v>#DIV/0!</v>
      </c>
      <c r="E640" s="10" t="e">
        <f t="shared" si="123"/>
        <v>#DIV/0!</v>
      </c>
      <c r="F640" s="25"/>
      <c r="G640" s="105"/>
      <c r="H640" s="77"/>
      <c r="I640" s="77"/>
      <c r="J640" s="77"/>
      <c r="K640" s="77"/>
      <c r="L640" s="49"/>
      <c r="M640" s="49"/>
      <c r="N640" s="49"/>
      <c r="O640" s="49"/>
    </row>
    <row r="641" spans="1:15" ht="12.75" thickBot="1" x14ac:dyDescent="0.25">
      <c r="A641" s="8" t="s">
        <v>16</v>
      </c>
      <c r="B641" s="274" t="s">
        <v>22</v>
      </c>
      <c r="C641" s="11">
        <f>C638/B638-1</f>
        <v>0</v>
      </c>
      <c r="D641" s="11">
        <f t="shared" ref="D641:E643" si="124">D638/C638-1</f>
        <v>-1</v>
      </c>
      <c r="E641" s="11" t="e">
        <f t="shared" si="124"/>
        <v>#DIV/0!</v>
      </c>
      <c r="F641" s="25"/>
      <c r="G641" s="104"/>
      <c r="H641" s="79"/>
      <c r="I641" s="79"/>
      <c r="J641" s="79"/>
      <c r="K641" s="79"/>
      <c r="L641" s="49"/>
      <c r="M641" s="49"/>
      <c r="N641" s="49"/>
      <c r="O641" s="49"/>
    </row>
    <row r="642" spans="1:15" ht="12.75" thickBot="1" x14ac:dyDescent="0.25">
      <c r="A642" s="8" t="s">
        <v>17</v>
      </c>
      <c r="B642" s="274" t="s">
        <v>22</v>
      </c>
      <c r="C642" s="11">
        <f>C639/B639-1</f>
        <v>-0.84848484848484851</v>
      </c>
      <c r="D642" s="11">
        <f t="shared" si="124"/>
        <v>-1</v>
      </c>
      <c r="E642" s="11" t="e">
        <f t="shared" si="124"/>
        <v>#DIV/0!</v>
      </c>
      <c r="F642" s="25"/>
      <c r="G642" s="105"/>
      <c r="H642" s="106"/>
      <c r="I642" s="77"/>
      <c r="J642" s="77"/>
      <c r="K642" s="77"/>
      <c r="L642" s="49"/>
      <c r="M642" s="49"/>
      <c r="N642" s="49"/>
      <c r="O642" s="49"/>
    </row>
    <row r="643" spans="1:15" ht="12.75" thickBot="1" x14ac:dyDescent="0.25">
      <c r="A643" s="8" t="s">
        <v>18</v>
      </c>
      <c r="B643" s="274" t="s">
        <v>22</v>
      </c>
      <c r="C643" s="11">
        <f>C640/B640-1</f>
        <v>-0.84848484848484851</v>
      </c>
      <c r="D643" s="11" t="e">
        <f t="shared" si="124"/>
        <v>#DIV/0!</v>
      </c>
      <c r="E643" s="11" t="e">
        <f t="shared" si="124"/>
        <v>#DIV/0!</v>
      </c>
      <c r="F643" s="25"/>
      <c r="G643" s="105"/>
      <c r="H643" s="77"/>
      <c r="I643" s="77"/>
      <c r="J643" s="77"/>
      <c r="K643" s="77"/>
      <c r="L643" s="49"/>
      <c r="M643" s="49"/>
      <c r="N643" s="49"/>
      <c r="O643" s="49"/>
    </row>
    <row r="644" spans="1:15" ht="12.75" thickBot="1" x14ac:dyDescent="0.25">
      <c r="A644" s="348" t="s">
        <v>193</v>
      </c>
      <c r="B644" s="349"/>
      <c r="C644" s="349"/>
      <c r="D644" s="349"/>
      <c r="E644" s="350"/>
      <c r="F644" s="25"/>
      <c r="G644" s="104"/>
      <c r="H644" s="79"/>
      <c r="I644" s="79"/>
      <c r="J644" s="79"/>
      <c r="K644" s="79"/>
      <c r="L644" s="49"/>
      <c r="M644" s="49"/>
      <c r="N644" s="49"/>
      <c r="O644" s="49"/>
    </row>
    <row r="645" spans="1:15" x14ac:dyDescent="0.2">
      <c r="A645" s="346"/>
      <c r="B645" s="5">
        <v>2020</v>
      </c>
      <c r="C645" s="5">
        <v>2021</v>
      </c>
      <c r="D645" s="5">
        <v>2022</v>
      </c>
      <c r="E645" s="5">
        <v>2023</v>
      </c>
      <c r="F645" s="25"/>
      <c r="G645" s="105"/>
      <c r="H645" s="79"/>
      <c r="I645" s="79"/>
      <c r="J645" s="79"/>
      <c r="K645" s="79"/>
      <c r="L645" s="49"/>
      <c r="M645" s="49"/>
      <c r="N645" s="49"/>
      <c r="O645" s="49"/>
    </row>
    <row r="646" spans="1:15" ht="12.75" thickBot="1" x14ac:dyDescent="0.25">
      <c r="A646" s="347"/>
      <c r="B646" s="9" t="s">
        <v>5</v>
      </c>
      <c r="C646" s="9" t="s">
        <v>6</v>
      </c>
      <c r="D646" s="9" t="s">
        <v>6</v>
      </c>
      <c r="E646" s="9" t="s">
        <v>6</v>
      </c>
      <c r="F646" s="25"/>
      <c r="G646" s="105"/>
      <c r="H646" s="79"/>
      <c r="I646" s="79"/>
      <c r="J646" s="79"/>
      <c r="K646" s="79"/>
      <c r="L646" s="49"/>
      <c r="M646" s="49"/>
      <c r="N646" s="49"/>
      <c r="O646" s="49"/>
    </row>
    <row r="647" spans="1:15" ht="12.75" thickBot="1" x14ac:dyDescent="0.25">
      <c r="A647" s="133" t="s">
        <v>38</v>
      </c>
      <c r="B647" s="12">
        <f>B648+B649+B650+B651</f>
        <v>0</v>
      </c>
      <c r="C647" s="12">
        <f t="shared" ref="C647:E647" si="125">C648+C649+C650+C651</f>
        <v>0</v>
      </c>
      <c r="D647" s="12">
        <f t="shared" si="125"/>
        <v>0</v>
      </c>
      <c r="E647" s="12">
        <f t="shared" si="125"/>
        <v>0</v>
      </c>
      <c r="F647" s="25"/>
      <c r="G647" s="105"/>
      <c r="H647" s="79"/>
      <c r="I647" s="79"/>
      <c r="J647" s="79"/>
      <c r="K647" s="79"/>
    </row>
    <row r="648" spans="1:15" ht="12.75" thickBot="1" x14ac:dyDescent="0.25">
      <c r="A648" s="134" t="s">
        <v>50</v>
      </c>
      <c r="B648" s="12"/>
      <c r="C648" s="12"/>
      <c r="D648" s="12"/>
      <c r="E648" s="12"/>
      <c r="F648" s="25"/>
      <c r="G648" s="105"/>
      <c r="H648" s="79"/>
      <c r="I648" s="79"/>
      <c r="J648" s="79"/>
      <c r="K648" s="79"/>
    </row>
    <row r="649" spans="1:15" ht="12.75" thickBot="1" x14ac:dyDescent="0.25">
      <c r="A649" s="134" t="s">
        <v>84</v>
      </c>
      <c r="B649" s="12"/>
      <c r="C649" s="12"/>
      <c r="D649" s="12"/>
      <c r="E649" s="12"/>
      <c r="F649" s="25"/>
      <c r="G649" s="104"/>
      <c r="H649" s="79"/>
      <c r="I649" s="79"/>
      <c r="J649" s="79"/>
      <c r="K649" s="79"/>
    </row>
    <row r="650" spans="1:15" ht="12.75" thickBot="1" x14ac:dyDescent="0.25">
      <c r="A650" s="134" t="s">
        <v>85</v>
      </c>
      <c r="B650" s="12"/>
      <c r="C650" s="12"/>
      <c r="D650" s="12"/>
      <c r="E650" s="12"/>
      <c r="F650" s="25"/>
      <c r="G650" s="105"/>
      <c r="H650" s="79"/>
      <c r="I650" s="79"/>
      <c r="J650" s="79"/>
      <c r="K650" s="79"/>
    </row>
    <row r="651" spans="1:15" ht="12.75" thickBot="1" x14ac:dyDescent="0.25">
      <c r="A651" s="134" t="s">
        <v>86</v>
      </c>
      <c r="B651" s="12"/>
      <c r="C651" s="12"/>
      <c r="D651" s="12"/>
      <c r="E651" s="12"/>
      <c r="F651" s="25"/>
      <c r="G651" s="105"/>
      <c r="H651" s="79"/>
      <c r="I651" s="79"/>
      <c r="J651" s="79"/>
      <c r="K651" s="79"/>
    </row>
    <row r="652" spans="1:15" ht="12.75" thickBot="1" x14ac:dyDescent="0.25">
      <c r="A652" s="133" t="s">
        <v>39</v>
      </c>
      <c r="B652" s="12">
        <f>B653+B654+B655+B656</f>
        <v>6600000</v>
      </c>
      <c r="C652" s="12">
        <f t="shared" ref="C652:E652" si="126">C653+C654+C655+C656</f>
        <v>1000000</v>
      </c>
      <c r="D652" s="12">
        <f t="shared" si="126"/>
        <v>0</v>
      </c>
      <c r="E652" s="12">
        <f t="shared" si="126"/>
        <v>0</v>
      </c>
      <c r="F652" s="25"/>
      <c r="G652" s="105"/>
      <c r="H652" s="79"/>
      <c r="I652" s="79"/>
      <c r="J652" s="79"/>
      <c r="K652" s="79"/>
    </row>
    <row r="653" spans="1:15" ht="12.75" thickBot="1" x14ac:dyDescent="0.25">
      <c r="A653" s="134" t="s">
        <v>50</v>
      </c>
      <c r="B653" s="13"/>
      <c r="C653" s="223"/>
      <c r="D653" s="223"/>
      <c r="E653" s="12"/>
      <c r="F653" s="25"/>
      <c r="G653" s="105"/>
      <c r="H653" s="79"/>
      <c r="I653" s="79"/>
      <c r="J653" s="79"/>
      <c r="K653" s="79"/>
    </row>
    <row r="654" spans="1:15" ht="12.75" thickBot="1" x14ac:dyDescent="0.25">
      <c r="A654" s="134" t="s">
        <v>84</v>
      </c>
      <c r="B654" s="13"/>
      <c r="C654" s="12"/>
      <c r="D654" s="12"/>
      <c r="E654" s="12"/>
      <c r="F654" s="25"/>
      <c r="G654" s="78"/>
      <c r="H654" s="107"/>
      <c r="I654" s="107"/>
      <c r="J654" s="107"/>
      <c r="K654" s="107"/>
    </row>
    <row r="655" spans="1:15" ht="12.75" thickBot="1" x14ac:dyDescent="0.25">
      <c r="A655" s="134" t="s">
        <v>85</v>
      </c>
      <c r="B655" s="13"/>
      <c r="C655" s="12"/>
      <c r="D655" s="12"/>
      <c r="E655" s="12"/>
      <c r="F655" s="25"/>
      <c r="G655" s="94"/>
      <c r="H655" s="251"/>
      <c r="I655" s="94"/>
      <c r="J655" s="94"/>
      <c r="K655" s="94"/>
    </row>
    <row r="656" spans="1:15" ht="12.75" thickBot="1" x14ac:dyDescent="0.25">
      <c r="A656" s="134" t="s">
        <v>86</v>
      </c>
      <c r="B656" s="10">
        <v>6600000</v>
      </c>
      <c r="C656" s="12">
        <v>1000000</v>
      </c>
      <c r="D656" s="12"/>
      <c r="E656" s="12"/>
      <c r="F656" s="25"/>
      <c r="G656" s="233"/>
      <c r="H656" s="172"/>
      <c r="I656" s="49"/>
      <c r="J656" s="94"/>
      <c r="K656" s="94"/>
    </row>
    <row r="657" spans="1:15" ht="12.75" thickBot="1" x14ac:dyDescent="0.25">
      <c r="A657" s="150" t="s">
        <v>87</v>
      </c>
      <c r="B657" s="13">
        <f>B647+B652</f>
        <v>6600000</v>
      </c>
      <c r="C657" s="13">
        <f>C647+C652</f>
        <v>1000000</v>
      </c>
      <c r="D657" s="13">
        <f t="shared" ref="D657:E657" si="127">D647+D652</f>
        <v>0</v>
      </c>
      <c r="E657" s="13">
        <f t="shared" si="127"/>
        <v>0</v>
      </c>
      <c r="F657" s="25"/>
      <c r="G657" s="233"/>
      <c r="H657" s="172"/>
      <c r="I657" s="49"/>
      <c r="J657" s="94"/>
      <c r="K657" s="94"/>
    </row>
    <row r="658" spans="1:15" ht="12.75" thickBot="1" x14ac:dyDescent="0.25">
      <c r="A658" s="97" t="s">
        <v>94</v>
      </c>
      <c r="B658" s="510" t="s">
        <v>182</v>
      </c>
      <c r="C658" s="511"/>
      <c r="D658" s="511"/>
      <c r="E658" s="512"/>
      <c r="F658" s="25"/>
      <c r="G658" s="233"/>
      <c r="H658" s="94"/>
      <c r="I658" s="94"/>
      <c r="J658" s="94"/>
      <c r="K658" s="94"/>
    </row>
    <row r="659" spans="1:15" ht="90.75" customHeight="1" thickBot="1" x14ac:dyDescent="0.25">
      <c r="A659" s="58" t="s">
        <v>312</v>
      </c>
      <c r="B659" s="138" t="s">
        <v>183</v>
      </c>
      <c r="C659" s="147" t="s">
        <v>82</v>
      </c>
      <c r="D659" s="58" t="s">
        <v>312</v>
      </c>
      <c r="E659" s="162"/>
      <c r="F659" s="25"/>
      <c r="G659" s="93"/>
      <c r="H659" s="252"/>
      <c r="I659" s="49"/>
      <c r="J659" s="49"/>
      <c r="K659" s="49"/>
      <c r="L659" s="49"/>
      <c r="M659" s="49"/>
      <c r="N659" s="49"/>
      <c r="O659" s="49"/>
    </row>
    <row r="660" spans="1:15" ht="30.75" customHeight="1" thickBot="1" x14ac:dyDescent="0.25">
      <c r="A660" s="8" t="s">
        <v>9</v>
      </c>
      <c r="B660" s="358" t="s">
        <v>183</v>
      </c>
      <c r="C660" s="359"/>
      <c r="D660" s="359"/>
      <c r="E660" s="360"/>
      <c r="F660" s="25"/>
      <c r="G660" s="93"/>
      <c r="H660" s="49"/>
      <c r="I660" s="94"/>
      <c r="J660" s="49"/>
      <c r="K660" s="49"/>
      <c r="L660" s="49"/>
      <c r="M660" s="49"/>
      <c r="N660" s="49"/>
      <c r="O660" s="49"/>
    </row>
    <row r="661" spans="1:15" ht="12.75" thickBot="1" x14ac:dyDescent="0.25">
      <c r="A661" s="8" t="s">
        <v>14</v>
      </c>
      <c r="B661" s="361" t="s">
        <v>236</v>
      </c>
      <c r="C661" s="362"/>
      <c r="D661" s="362"/>
      <c r="E661" s="363"/>
      <c r="F661" s="25"/>
      <c r="G661" s="93"/>
      <c r="H661" s="49"/>
      <c r="I661" s="94"/>
      <c r="J661" s="49"/>
      <c r="K661" s="49"/>
      <c r="L661" s="49"/>
      <c r="M661" s="49"/>
      <c r="N661" s="49"/>
      <c r="O661" s="49"/>
    </row>
    <row r="662" spans="1:15" x14ac:dyDescent="0.2">
      <c r="A662" s="346"/>
      <c r="B662" s="5">
        <v>2020</v>
      </c>
      <c r="C662" s="5">
        <v>2021</v>
      </c>
      <c r="D662" s="5">
        <v>2022</v>
      </c>
      <c r="E662" s="5">
        <v>2023</v>
      </c>
      <c r="F662" s="25"/>
      <c r="G662" s="93"/>
      <c r="H662" s="49"/>
      <c r="I662" s="94"/>
      <c r="J662" s="49"/>
      <c r="K662" s="49"/>
      <c r="L662" s="49"/>
      <c r="M662" s="49"/>
      <c r="N662" s="49"/>
      <c r="O662" s="49"/>
    </row>
    <row r="663" spans="1:15" ht="12.75" thickBot="1" x14ac:dyDescent="0.25">
      <c r="A663" s="347"/>
      <c r="B663" s="9" t="s">
        <v>5</v>
      </c>
      <c r="C663" s="9" t="s">
        <v>6</v>
      </c>
      <c r="D663" s="9" t="s">
        <v>6</v>
      </c>
      <c r="E663" s="9" t="s">
        <v>6</v>
      </c>
      <c r="F663" s="25"/>
      <c r="G663" s="93"/>
      <c r="H663" s="49"/>
      <c r="I663" s="94"/>
      <c r="J663" s="49"/>
      <c r="K663" s="49"/>
      <c r="L663" s="49"/>
      <c r="M663" s="49"/>
      <c r="N663" s="49"/>
      <c r="O663" s="49"/>
    </row>
    <row r="664" spans="1:15" ht="12.75" thickBot="1" x14ac:dyDescent="0.25">
      <c r="A664" s="8" t="s">
        <v>8</v>
      </c>
      <c r="B664" s="8">
        <v>1</v>
      </c>
      <c r="C664" s="160"/>
      <c r="D664" s="274"/>
      <c r="E664" s="8"/>
      <c r="F664" s="25"/>
      <c r="G664" s="93"/>
      <c r="H664" s="49"/>
      <c r="I664" s="94"/>
      <c r="J664" s="49"/>
      <c r="K664" s="49"/>
      <c r="L664" s="49"/>
      <c r="M664" s="49"/>
      <c r="N664" s="49"/>
      <c r="O664" s="49"/>
    </row>
    <row r="665" spans="1:15" ht="12.75" thickBot="1" x14ac:dyDescent="0.25">
      <c r="A665" s="8" t="s">
        <v>317</v>
      </c>
      <c r="B665" s="10">
        <v>20000000</v>
      </c>
      <c r="C665" s="222"/>
      <c r="D665" s="222">
        <v>0</v>
      </c>
      <c r="E665" s="10"/>
      <c r="F665" s="25"/>
      <c r="G665" s="232"/>
      <c r="H665" s="49"/>
      <c r="I665" s="49"/>
      <c r="J665" s="49"/>
      <c r="K665" s="49"/>
      <c r="L665" s="49"/>
      <c r="M665" s="49"/>
      <c r="N665" s="49"/>
      <c r="O665" s="49"/>
    </row>
    <row r="666" spans="1:15" ht="12.75" thickBot="1" x14ac:dyDescent="0.25">
      <c r="A666" s="8" t="s">
        <v>319</v>
      </c>
      <c r="B666" s="10">
        <f>B665/B664</f>
        <v>20000000</v>
      </c>
      <c r="C666" s="10" t="e">
        <f>C665/C664</f>
        <v>#DIV/0!</v>
      </c>
      <c r="D666" s="10" t="e">
        <f t="shared" ref="D666:E666" si="128">D665/D664</f>
        <v>#DIV/0!</v>
      </c>
      <c r="E666" s="10" t="e">
        <f t="shared" si="128"/>
        <v>#DIV/0!</v>
      </c>
      <c r="F666" s="109"/>
      <c r="G666" s="93"/>
      <c r="H666" s="49"/>
      <c r="I666" s="49"/>
      <c r="J666" s="49"/>
      <c r="K666" s="49"/>
      <c r="L666" s="49"/>
      <c r="M666" s="49"/>
      <c r="N666" s="49"/>
      <c r="O666" s="49"/>
    </row>
    <row r="667" spans="1:15" ht="12.75" thickBot="1" x14ac:dyDescent="0.25">
      <c r="A667" s="8" t="s">
        <v>16</v>
      </c>
      <c r="B667" s="274" t="s">
        <v>22</v>
      </c>
      <c r="C667" s="11">
        <f>C664/B664-1</f>
        <v>-1</v>
      </c>
      <c r="D667" s="11" t="e">
        <f t="shared" ref="D667:E669" si="129">D664/C664-1</f>
        <v>#DIV/0!</v>
      </c>
      <c r="E667" s="11" t="e">
        <f t="shared" si="129"/>
        <v>#DIV/0!</v>
      </c>
      <c r="F667" s="25"/>
      <c r="G667" s="232"/>
      <c r="H667" s="241"/>
      <c r="I667" s="241"/>
      <c r="J667" s="49"/>
      <c r="K667" s="49"/>
      <c r="L667" s="49"/>
      <c r="M667" s="49"/>
      <c r="N667" s="49"/>
      <c r="O667" s="49"/>
    </row>
    <row r="668" spans="1:15" ht="12.75" thickBot="1" x14ac:dyDescent="0.25">
      <c r="A668" s="8" t="s">
        <v>17</v>
      </c>
      <c r="B668" s="274" t="s">
        <v>22</v>
      </c>
      <c r="C668" s="11">
        <f>C665/B665-1</f>
        <v>-1</v>
      </c>
      <c r="D668" s="11" t="e">
        <f t="shared" si="129"/>
        <v>#DIV/0!</v>
      </c>
      <c r="E668" s="11" t="e">
        <f t="shared" si="129"/>
        <v>#DIV/0!</v>
      </c>
      <c r="F668" s="25"/>
      <c r="G668" s="93"/>
      <c r="H668" s="49"/>
      <c r="I668" s="49"/>
      <c r="J668" s="49"/>
      <c r="K668" s="49"/>
      <c r="L668" s="49"/>
      <c r="M668" s="49"/>
      <c r="N668" s="49"/>
      <c r="O668" s="49"/>
    </row>
    <row r="669" spans="1:15" ht="12.75" thickBot="1" x14ac:dyDescent="0.25">
      <c r="A669" s="8" t="s">
        <v>18</v>
      </c>
      <c r="B669" s="274" t="s">
        <v>22</v>
      </c>
      <c r="C669" s="11" t="e">
        <f>C666/B666-1</f>
        <v>#DIV/0!</v>
      </c>
      <c r="D669" s="11" t="e">
        <f t="shared" si="129"/>
        <v>#DIV/0!</v>
      </c>
      <c r="E669" s="11" t="e">
        <f t="shared" si="129"/>
        <v>#DIV/0!</v>
      </c>
      <c r="F669" s="25"/>
      <c r="G669" s="93"/>
      <c r="H669" s="49"/>
      <c r="I669" s="49"/>
      <c r="J669" s="49"/>
      <c r="K669" s="49"/>
      <c r="L669" s="49"/>
      <c r="M669" s="49"/>
      <c r="N669" s="49"/>
      <c r="O669" s="49"/>
    </row>
    <row r="670" spans="1:15" ht="12.75" thickBot="1" x14ac:dyDescent="0.25">
      <c r="A670" s="348" t="s">
        <v>193</v>
      </c>
      <c r="B670" s="349"/>
      <c r="C670" s="349"/>
      <c r="D670" s="349"/>
      <c r="E670" s="350"/>
      <c r="F670" s="25"/>
      <c r="G670" s="93"/>
      <c r="H670" s="49"/>
      <c r="I670" s="49"/>
      <c r="J670" s="49"/>
      <c r="K670" s="49"/>
      <c r="L670" s="49"/>
      <c r="M670" s="49"/>
      <c r="N670" s="49"/>
      <c r="O670" s="49"/>
    </row>
    <row r="671" spans="1:15" x14ac:dyDescent="0.2">
      <c r="A671" s="346"/>
      <c r="B671" s="5">
        <v>2020</v>
      </c>
      <c r="C671" s="5">
        <v>2021</v>
      </c>
      <c r="D671" s="5">
        <v>2022</v>
      </c>
      <c r="E671" s="5">
        <v>2023</v>
      </c>
      <c r="F671" s="25"/>
      <c r="G671" s="93"/>
      <c r="H671" s="49"/>
      <c r="I671" s="49"/>
      <c r="J671" s="49"/>
      <c r="K671" s="49"/>
      <c r="L671" s="49"/>
      <c r="M671" s="49"/>
      <c r="N671" s="49"/>
      <c r="O671" s="49"/>
    </row>
    <row r="672" spans="1:15" ht="12.75" thickBot="1" x14ac:dyDescent="0.25">
      <c r="A672" s="347"/>
      <c r="B672" s="9" t="s">
        <v>5</v>
      </c>
      <c r="C672" s="9" t="s">
        <v>6</v>
      </c>
      <c r="D672" s="9" t="s">
        <v>6</v>
      </c>
      <c r="E672" s="9" t="s">
        <v>6</v>
      </c>
      <c r="F672" s="25"/>
      <c r="G672" s="93"/>
      <c r="H672" s="49"/>
      <c r="J672" s="49"/>
      <c r="K672" s="49"/>
      <c r="L672" s="49"/>
      <c r="M672" s="49"/>
      <c r="N672" s="49"/>
      <c r="O672" s="49"/>
    </row>
    <row r="673" spans="1:11" ht="12" customHeight="1" thickBot="1" x14ac:dyDescent="0.25">
      <c r="A673" s="133" t="s">
        <v>38</v>
      </c>
      <c r="B673" s="12">
        <f>B674+B675+B676+B677</f>
        <v>20000000</v>
      </c>
      <c r="C673" s="12">
        <f t="shared" ref="C673:E673" si="130">C674+C675+C676+C677</f>
        <v>0</v>
      </c>
      <c r="D673" s="12">
        <f t="shared" si="130"/>
        <v>0</v>
      </c>
      <c r="E673" s="12">
        <f t="shared" si="130"/>
        <v>0</v>
      </c>
      <c r="F673" s="25"/>
      <c r="G673" s="25"/>
    </row>
    <row r="674" spans="1:11" ht="12" customHeight="1" thickBot="1" x14ac:dyDescent="0.25">
      <c r="A674" s="134" t="s">
        <v>50</v>
      </c>
      <c r="B674" s="12">
        <v>20000000</v>
      </c>
      <c r="C674" s="12"/>
      <c r="D674" s="12"/>
      <c r="E674" s="12"/>
      <c r="F674" s="25"/>
      <c r="G674" s="25"/>
    </row>
    <row r="675" spans="1:11" ht="12" customHeight="1" thickBot="1" x14ac:dyDescent="0.25">
      <c r="A675" s="134" t="s">
        <v>84</v>
      </c>
      <c r="B675" s="12"/>
      <c r="C675" s="12"/>
      <c r="D675" s="12"/>
      <c r="E675" s="12"/>
      <c r="F675" s="25"/>
      <c r="G675" s="25"/>
    </row>
    <row r="676" spans="1:11" ht="12" customHeight="1" thickBot="1" x14ac:dyDescent="0.25">
      <c r="A676" s="134" t="s">
        <v>85</v>
      </c>
      <c r="B676" s="12"/>
      <c r="C676" s="12"/>
      <c r="D676" s="12"/>
      <c r="E676" s="12"/>
      <c r="F676" s="25"/>
      <c r="G676" s="25"/>
    </row>
    <row r="677" spans="1:11" ht="12" customHeight="1" thickBot="1" x14ac:dyDescent="0.25">
      <c r="A677" s="134" t="s">
        <v>86</v>
      </c>
      <c r="B677" s="12"/>
      <c r="C677" s="12"/>
      <c r="D677" s="12"/>
      <c r="E677" s="12"/>
      <c r="F677" s="25"/>
      <c r="G677" s="25"/>
    </row>
    <row r="678" spans="1:11" ht="12" customHeight="1" thickBot="1" x14ac:dyDescent="0.25">
      <c r="A678" s="133" t="s">
        <v>39</v>
      </c>
      <c r="B678" s="12">
        <f>B679+B680+B681+B682</f>
        <v>0</v>
      </c>
      <c r="C678" s="12">
        <f t="shared" ref="C678:E678" si="131">C679+C680+C681+C682</f>
        <v>0</v>
      </c>
      <c r="D678" s="12">
        <f t="shared" si="131"/>
        <v>0</v>
      </c>
      <c r="E678" s="12">
        <f t="shared" si="131"/>
        <v>0</v>
      </c>
      <c r="F678" s="25"/>
      <c r="G678" s="25"/>
    </row>
    <row r="679" spans="1:11" ht="12" customHeight="1" thickBot="1" x14ac:dyDescent="0.25">
      <c r="A679" s="134" t="s">
        <v>50</v>
      </c>
      <c r="B679" s="13"/>
      <c r="C679" s="223"/>
      <c r="D679" s="223"/>
      <c r="E679" s="12"/>
      <c r="F679" s="25"/>
      <c r="G679" s="25"/>
    </row>
    <row r="680" spans="1:11" ht="12" customHeight="1" thickBot="1" x14ac:dyDescent="0.25">
      <c r="A680" s="134" t="s">
        <v>84</v>
      </c>
      <c r="B680" s="13"/>
      <c r="C680" s="12"/>
      <c r="D680" s="12"/>
      <c r="E680" s="12"/>
      <c r="F680" s="25"/>
      <c r="G680" s="25"/>
    </row>
    <row r="681" spans="1:11" ht="12" customHeight="1" thickBot="1" x14ac:dyDescent="0.25">
      <c r="A681" s="134" t="s">
        <v>85</v>
      </c>
      <c r="B681" s="13"/>
      <c r="C681" s="12"/>
      <c r="D681" s="12"/>
      <c r="E681" s="12"/>
      <c r="F681" s="25"/>
      <c r="G681" s="25"/>
    </row>
    <row r="682" spans="1:11" ht="12" customHeight="1" thickBot="1" x14ac:dyDescent="0.25">
      <c r="A682" s="134" t="s">
        <v>86</v>
      </c>
      <c r="B682" s="13"/>
      <c r="C682" s="12"/>
      <c r="D682" s="12"/>
      <c r="E682" s="12"/>
      <c r="F682" s="25"/>
      <c r="G682" s="25"/>
    </row>
    <row r="683" spans="1:11" ht="12" customHeight="1" thickBot="1" x14ac:dyDescent="0.25">
      <c r="A683" s="150" t="s">
        <v>87</v>
      </c>
      <c r="B683" s="13">
        <f>B673+B678</f>
        <v>20000000</v>
      </c>
      <c r="C683" s="13">
        <f>C673+C678</f>
        <v>0</v>
      </c>
      <c r="D683" s="13">
        <f t="shared" ref="D683:E683" si="132">D673+D678</f>
        <v>0</v>
      </c>
      <c r="E683" s="13">
        <f t="shared" si="132"/>
        <v>0</v>
      </c>
      <c r="F683" s="25"/>
      <c r="G683" s="25"/>
    </row>
    <row r="684" spans="1:11" ht="12" customHeight="1" thickBot="1" x14ac:dyDescent="0.25">
      <c r="A684" s="163"/>
      <c r="B684" s="163"/>
      <c r="C684" s="163"/>
      <c r="D684" s="163"/>
      <c r="E684" s="163"/>
      <c r="F684" s="25"/>
      <c r="G684" s="25"/>
    </row>
    <row r="685" spans="1:11" ht="19.5" customHeight="1" thickBot="1" x14ac:dyDescent="0.25">
      <c r="A685" s="164" t="s">
        <v>43</v>
      </c>
      <c r="B685" s="74">
        <f>+B36+B73+B110+B147+B184+B221+B258+B295+B332+B369+B409+B435+B460+B488+B513+B538+B563+B588+B614+B639+B665</f>
        <v>1459500000</v>
      </c>
      <c r="C685" s="74">
        <f t="shared" ref="C685:E685" si="133">+C36+C73+C110+C147+C184+C221+C258+C295+C332+C369+C409+C435+C460+C488+C513+C538+C563+C588+C614+C639+C665</f>
        <v>1562500000</v>
      </c>
      <c r="D685" s="74">
        <f t="shared" si="133"/>
        <v>1568000000</v>
      </c>
      <c r="E685" s="74">
        <f t="shared" si="133"/>
        <v>1283000000</v>
      </c>
      <c r="F685" s="25"/>
      <c r="G685" s="25"/>
      <c r="H685" s="123"/>
      <c r="I685" s="123"/>
      <c r="J685" s="123"/>
      <c r="K685" s="123"/>
    </row>
    <row r="686" spans="1:11" ht="22.5" customHeight="1" thickBot="1" x14ac:dyDescent="0.25">
      <c r="A686" s="164" t="s">
        <v>44</v>
      </c>
      <c r="B686" s="74">
        <f>B687+B690+B693+B696+B699+B702+B705+B709+B713</f>
        <v>1459500000</v>
      </c>
      <c r="C686" s="74">
        <f t="shared" ref="C686:D686" si="134">C687+C690+C693+C696+C699+C702+C705+C709+C713</f>
        <v>1562500000</v>
      </c>
      <c r="D686" s="74">
        <f t="shared" si="134"/>
        <v>1568000000</v>
      </c>
      <c r="E686" s="74">
        <f>E687+E690+E693+E696+E699+E702+E705+E709+E713</f>
        <v>1283000000</v>
      </c>
      <c r="F686" s="25"/>
      <c r="G686" s="25"/>
    </row>
    <row r="687" spans="1:11" ht="12" customHeight="1" thickBot="1" x14ac:dyDescent="0.25">
      <c r="A687" s="133" t="s">
        <v>0</v>
      </c>
      <c r="B687" s="14">
        <f>+B688+B689</f>
        <v>463894000</v>
      </c>
      <c r="C687" s="14">
        <f t="shared" ref="C687:E687" si="135">+C688+C689</f>
        <v>467596000</v>
      </c>
      <c r="D687" s="14">
        <f t="shared" si="135"/>
        <v>467596000</v>
      </c>
      <c r="E687" s="14">
        <f t="shared" si="135"/>
        <v>467596000</v>
      </c>
      <c r="F687" s="216"/>
      <c r="G687" s="216"/>
      <c r="H687" s="91"/>
      <c r="I687" s="91"/>
    </row>
    <row r="688" spans="1:11" ht="12" customHeight="1" thickBot="1" x14ac:dyDescent="0.25">
      <c r="A688" s="134" t="s">
        <v>50</v>
      </c>
      <c r="B688" s="14">
        <f t="shared" ref="B688:E689" si="136">+B45+B82+B119+B156+B193+B230+B267+B304+B341+B378</f>
        <v>463894000</v>
      </c>
      <c r="C688" s="14">
        <f t="shared" si="136"/>
        <v>467596000</v>
      </c>
      <c r="D688" s="14">
        <f t="shared" si="136"/>
        <v>467596000</v>
      </c>
      <c r="E688" s="14">
        <f t="shared" si="136"/>
        <v>467596000</v>
      </c>
      <c r="F688" s="216"/>
      <c r="G688" s="216"/>
      <c r="H688" s="91"/>
      <c r="I688" s="91"/>
    </row>
    <row r="689" spans="1:11" ht="12" customHeight="1" thickBot="1" x14ac:dyDescent="0.25">
      <c r="A689" s="134" t="s">
        <v>88</v>
      </c>
      <c r="B689" s="14">
        <f t="shared" si="136"/>
        <v>0</v>
      </c>
      <c r="C689" s="14">
        <f t="shared" si="136"/>
        <v>0</v>
      </c>
      <c r="D689" s="14">
        <f t="shared" si="136"/>
        <v>0</v>
      </c>
      <c r="E689" s="14">
        <f t="shared" si="136"/>
        <v>0</v>
      </c>
      <c r="F689" s="216"/>
      <c r="G689" s="216"/>
      <c r="H689" s="91"/>
      <c r="I689" s="91"/>
    </row>
    <row r="690" spans="1:11" ht="12" customHeight="1" thickBot="1" x14ac:dyDescent="0.25">
      <c r="A690" s="133" t="s">
        <v>28</v>
      </c>
      <c r="B690" s="14">
        <f>+B691+B692</f>
        <v>77906000</v>
      </c>
      <c r="C690" s="14">
        <f t="shared" ref="C690:E690" si="137">+C691+C692</f>
        <v>77834000</v>
      </c>
      <c r="D690" s="14">
        <f t="shared" si="137"/>
        <v>77834000</v>
      </c>
      <c r="E690" s="14">
        <f t="shared" si="137"/>
        <v>77834000</v>
      </c>
      <c r="F690" s="216"/>
      <c r="G690" s="216"/>
      <c r="H690" s="91"/>
      <c r="I690" s="91"/>
      <c r="J690" s="108"/>
      <c r="K690" s="108"/>
    </row>
    <row r="691" spans="1:11" ht="12" customHeight="1" thickBot="1" x14ac:dyDescent="0.25">
      <c r="A691" s="134" t="s">
        <v>50</v>
      </c>
      <c r="B691" s="14">
        <f t="shared" ref="B691:E692" si="138">+B48+B85+B122+B159+B196+B233+B270+B307+B344+B381</f>
        <v>77906000</v>
      </c>
      <c r="C691" s="14">
        <f t="shared" si="138"/>
        <v>77834000</v>
      </c>
      <c r="D691" s="14">
        <f t="shared" si="138"/>
        <v>77834000</v>
      </c>
      <c r="E691" s="14">
        <f t="shared" si="138"/>
        <v>77834000</v>
      </c>
      <c r="F691" s="216"/>
      <c r="G691" s="216"/>
      <c r="H691" s="91"/>
      <c r="I691" s="91"/>
    </row>
    <row r="692" spans="1:11" ht="12" customHeight="1" thickBot="1" x14ac:dyDescent="0.25">
      <c r="A692" s="134" t="s">
        <v>88</v>
      </c>
      <c r="B692" s="14">
        <f t="shared" si="138"/>
        <v>0</v>
      </c>
      <c r="C692" s="14">
        <f t="shared" si="138"/>
        <v>0</v>
      </c>
      <c r="D692" s="14">
        <f t="shared" si="138"/>
        <v>0</v>
      </c>
      <c r="E692" s="14">
        <f t="shared" si="138"/>
        <v>0</v>
      </c>
      <c r="F692" s="25"/>
      <c r="G692" s="25"/>
    </row>
    <row r="693" spans="1:11" ht="12" customHeight="1" thickBot="1" x14ac:dyDescent="0.25">
      <c r="A693" s="133" t="s">
        <v>1</v>
      </c>
      <c r="B693" s="14">
        <f>+B694+B695</f>
        <v>76307078</v>
      </c>
      <c r="C693" s="14">
        <f t="shared" ref="C693:E693" si="139">+C694+C695</f>
        <v>84340000</v>
      </c>
      <c r="D693" s="14">
        <f t="shared" si="139"/>
        <v>87340000</v>
      </c>
      <c r="E693" s="14">
        <f t="shared" si="139"/>
        <v>94620000</v>
      </c>
      <c r="F693" s="216"/>
      <c r="G693" s="216"/>
      <c r="H693" s="91"/>
      <c r="I693" s="91"/>
    </row>
    <row r="694" spans="1:11" ht="12" customHeight="1" thickBot="1" x14ac:dyDescent="0.25">
      <c r="A694" s="134" t="s">
        <v>50</v>
      </c>
      <c r="B694" s="14">
        <f t="shared" ref="B694:E695" si="140">+B51+B88+B125+B162+B199+B236+B273+B310+B347+B384</f>
        <v>63998078</v>
      </c>
      <c r="C694" s="14">
        <f t="shared" si="140"/>
        <v>69400000</v>
      </c>
      <c r="D694" s="14">
        <f t="shared" si="140"/>
        <v>72400000</v>
      </c>
      <c r="E694" s="14">
        <f t="shared" si="140"/>
        <v>79680000</v>
      </c>
      <c r="F694" s="216"/>
      <c r="G694" s="216"/>
      <c r="H694" s="91"/>
      <c r="I694" s="91"/>
    </row>
    <row r="695" spans="1:11" ht="12" customHeight="1" thickBot="1" x14ac:dyDescent="0.25">
      <c r="A695" s="134" t="s">
        <v>88</v>
      </c>
      <c r="B695" s="14">
        <f t="shared" si="140"/>
        <v>12309000</v>
      </c>
      <c r="C695" s="14">
        <f t="shared" si="140"/>
        <v>14940000</v>
      </c>
      <c r="D695" s="14">
        <f t="shared" si="140"/>
        <v>14940000</v>
      </c>
      <c r="E695" s="14">
        <f t="shared" si="140"/>
        <v>14940000</v>
      </c>
      <c r="F695" s="25"/>
      <c r="G695" s="25"/>
    </row>
    <row r="696" spans="1:11" ht="12" customHeight="1" thickBot="1" x14ac:dyDescent="0.25">
      <c r="A696" s="133" t="s">
        <v>2</v>
      </c>
      <c r="B696" s="14">
        <f>+B697+B698</f>
        <v>0</v>
      </c>
      <c r="C696" s="14">
        <f t="shared" ref="C696:E696" si="141">+C697+C698</f>
        <v>0</v>
      </c>
      <c r="D696" s="14">
        <f t="shared" si="141"/>
        <v>0</v>
      </c>
      <c r="E696" s="14">
        <f t="shared" si="141"/>
        <v>0</v>
      </c>
      <c r="F696" s="216"/>
      <c r="G696" s="25"/>
    </row>
    <row r="697" spans="1:11" ht="12" customHeight="1" thickBot="1" x14ac:dyDescent="0.25">
      <c r="A697" s="134" t="s">
        <v>50</v>
      </c>
      <c r="B697" s="14">
        <f t="shared" ref="B697:E698" si="142">+B54+B91+B128+B165+B202+B239+B276+B313+B350+B387</f>
        <v>0</v>
      </c>
      <c r="C697" s="14">
        <f t="shared" si="142"/>
        <v>0</v>
      </c>
      <c r="D697" s="14">
        <f t="shared" si="142"/>
        <v>0</v>
      </c>
      <c r="E697" s="14">
        <f t="shared" si="142"/>
        <v>0</v>
      </c>
      <c r="F697" s="216"/>
      <c r="G697" s="25"/>
    </row>
    <row r="698" spans="1:11" ht="12" customHeight="1" thickBot="1" x14ac:dyDescent="0.25">
      <c r="A698" s="134" t="s">
        <v>88</v>
      </c>
      <c r="B698" s="14">
        <f t="shared" si="142"/>
        <v>0</v>
      </c>
      <c r="C698" s="14">
        <f t="shared" si="142"/>
        <v>0</v>
      </c>
      <c r="D698" s="14">
        <f t="shared" si="142"/>
        <v>0</v>
      </c>
      <c r="E698" s="14">
        <f t="shared" si="142"/>
        <v>0</v>
      </c>
      <c r="F698" s="25"/>
      <c r="G698" s="25"/>
    </row>
    <row r="699" spans="1:11" ht="12" customHeight="1" thickBot="1" x14ac:dyDescent="0.25">
      <c r="A699" s="133" t="s">
        <v>24</v>
      </c>
      <c r="B699" s="14">
        <f>+B700+B701</f>
        <v>136942640</v>
      </c>
      <c r="C699" s="14">
        <f t="shared" ref="C699:E699" si="143">+C700+C701</f>
        <v>130100000</v>
      </c>
      <c r="D699" s="14">
        <f t="shared" si="143"/>
        <v>132600000</v>
      </c>
      <c r="E699" s="14">
        <f t="shared" si="143"/>
        <v>140300000</v>
      </c>
      <c r="F699" s="109"/>
      <c r="G699" s="109"/>
      <c r="H699" s="108"/>
      <c r="I699" s="108"/>
      <c r="J699" s="108"/>
    </row>
    <row r="700" spans="1:11" ht="12" customHeight="1" thickBot="1" x14ac:dyDescent="0.25">
      <c r="A700" s="134" t="s">
        <v>50</v>
      </c>
      <c r="B700" s="14">
        <f t="shared" ref="B700:E701" si="144">+B57+B94+B131+B168+B205+B242+B279+B316+B353+B390</f>
        <v>136942640</v>
      </c>
      <c r="C700" s="14">
        <f t="shared" si="144"/>
        <v>130100000</v>
      </c>
      <c r="D700" s="14">
        <f t="shared" si="144"/>
        <v>132600000</v>
      </c>
      <c r="E700" s="14">
        <f t="shared" si="144"/>
        <v>140300000</v>
      </c>
      <c r="F700" s="216"/>
      <c r="G700" s="216"/>
      <c r="H700" s="91"/>
      <c r="I700" s="91"/>
      <c r="J700" s="91"/>
    </row>
    <row r="701" spans="1:11" ht="12" customHeight="1" thickBot="1" x14ac:dyDescent="0.25">
      <c r="A701" s="134" t="s">
        <v>88</v>
      </c>
      <c r="B701" s="14">
        <f t="shared" si="144"/>
        <v>0</v>
      </c>
      <c r="C701" s="14">
        <f t="shared" si="144"/>
        <v>0</v>
      </c>
      <c r="D701" s="14">
        <f t="shared" si="144"/>
        <v>0</v>
      </c>
      <c r="E701" s="14">
        <f t="shared" si="144"/>
        <v>0</v>
      </c>
      <c r="F701" s="25"/>
      <c r="G701" s="25"/>
    </row>
    <row r="702" spans="1:11" ht="12" customHeight="1" thickBot="1" x14ac:dyDescent="0.25">
      <c r="A702" s="133" t="s">
        <v>25</v>
      </c>
      <c r="B702" s="14">
        <f>+B703+B704</f>
        <v>9950282</v>
      </c>
      <c r="C702" s="14">
        <f t="shared" ref="C702:E702" si="145">+C703+C704</f>
        <v>10130000</v>
      </c>
      <c r="D702" s="14">
        <f t="shared" si="145"/>
        <v>10130000</v>
      </c>
      <c r="E702" s="14">
        <f t="shared" si="145"/>
        <v>10150000</v>
      </c>
      <c r="F702" s="216"/>
      <c r="G702" s="216"/>
      <c r="H702" s="91"/>
      <c r="I702" s="91"/>
      <c r="J702" s="91"/>
    </row>
    <row r="703" spans="1:11" ht="12" customHeight="1" thickBot="1" x14ac:dyDescent="0.25">
      <c r="A703" s="134" t="s">
        <v>50</v>
      </c>
      <c r="B703" s="14">
        <f t="shared" ref="B703:E704" si="146">+B60+B97+B134+B171+B208+B245+B282+B319+B356+B393</f>
        <v>9950282</v>
      </c>
      <c r="C703" s="14">
        <f t="shared" si="146"/>
        <v>10130000</v>
      </c>
      <c r="D703" s="14">
        <f t="shared" si="146"/>
        <v>10130000</v>
      </c>
      <c r="E703" s="14">
        <f t="shared" si="146"/>
        <v>10150000</v>
      </c>
      <c r="F703" s="216"/>
      <c r="G703" s="216"/>
      <c r="H703" s="91"/>
      <c r="I703" s="91"/>
      <c r="J703" s="91"/>
    </row>
    <row r="704" spans="1:11" ht="12" customHeight="1" thickBot="1" x14ac:dyDescent="0.25">
      <c r="A704" s="134" t="s">
        <v>88</v>
      </c>
      <c r="B704" s="14">
        <f t="shared" si="146"/>
        <v>0</v>
      </c>
      <c r="C704" s="14">
        <f t="shared" si="146"/>
        <v>0</v>
      </c>
      <c r="D704" s="14">
        <f t="shared" si="146"/>
        <v>0</v>
      </c>
      <c r="E704" s="14">
        <f t="shared" si="146"/>
        <v>0</v>
      </c>
      <c r="F704" s="25"/>
      <c r="G704" s="25"/>
    </row>
    <row r="705" spans="1:16" ht="12" customHeight="1" thickBot="1" x14ac:dyDescent="0.25">
      <c r="A705" s="133" t="s">
        <v>3</v>
      </c>
      <c r="B705" s="14">
        <f>+B706+B707</f>
        <v>2000000</v>
      </c>
      <c r="C705" s="14">
        <f t="shared" ref="C705:E705" si="147">+C706+C707</f>
        <v>0</v>
      </c>
      <c r="D705" s="14">
        <f t="shared" si="147"/>
        <v>0</v>
      </c>
      <c r="E705" s="14">
        <f t="shared" si="147"/>
        <v>0</v>
      </c>
      <c r="F705" s="216"/>
      <c r="G705" s="216"/>
      <c r="H705" s="91"/>
      <c r="I705" s="91"/>
    </row>
    <row r="706" spans="1:16" ht="12" customHeight="1" thickBot="1" x14ac:dyDescent="0.25">
      <c r="A706" s="134" t="s">
        <v>50</v>
      </c>
      <c r="B706" s="14">
        <f t="shared" ref="B706:E707" si="148">+B63+B100+B137+B174+B211+B248+B285+B322+B359+B396</f>
        <v>2000000</v>
      </c>
      <c r="C706" s="14">
        <f t="shared" si="148"/>
        <v>0</v>
      </c>
      <c r="D706" s="14">
        <f t="shared" si="148"/>
        <v>0</v>
      </c>
      <c r="E706" s="14">
        <f t="shared" si="148"/>
        <v>0</v>
      </c>
      <c r="F706" s="216"/>
      <c r="G706" s="216"/>
      <c r="H706" s="91"/>
      <c r="I706" s="91"/>
    </row>
    <row r="707" spans="1:16" ht="12" customHeight="1" thickBot="1" x14ac:dyDescent="0.25">
      <c r="A707" s="134" t="s">
        <v>88</v>
      </c>
      <c r="B707" s="14">
        <f t="shared" si="148"/>
        <v>0</v>
      </c>
      <c r="C707" s="14">
        <f t="shared" si="148"/>
        <v>0</v>
      </c>
      <c r="D707" s="14">
        <f t="shared" si="148"/>
        <v>0</v>
      </c>
      <c r="E707" s="14">
        <f t="shared" si="148"/>
        <v>0</v>
      </c>
      <c r="F707" s="25"/>
      <c r="G707" s="25"/>
    </row>
    <row r="708" spans="1:16" ht="12" customHeight="1" thickBot="1" x14ac:dyDescent="0.25">
      <c r="A708" s="133" t="s">
        <v>19</v>
      </c>
      <c r="B708" s="14">
        <f>+B709+B710+B711+B712</f>
        <v>20000000</v>
      </c>
      <c r="C708" s="14">
        <f t="shared" ref="C708:E708" si="149">+C709+C710+C711+C712</f>
        <v>0</v>
      </c>
      <c r="D708" s="14">
        <f t="shared" si="149"/>
        <v>0</v>
      </c>
      <c r="E708" s="14">
        <f t="shared" si="149"/>
        <v>0</v>
      </c>
      <c r="F708" s="216"/>
      <c r="G708" s="216"/>
      <c r="H708" s="91"/>
      <c r="I708" s="91"/>
      <c r="J708" s="91"/>
    </row>
    <row r="709" spans="1:16" ht="12" customHeight="1" thickBot="1" x14ac:dyDescent="0.25">
      <c r="A709" s="134" t="s">
        <v>50</v>
      </c>
      <c r="B709" s="14">
        <f>+B418+B444+B469+B497+B522+B547+B572+B597+B623+B648+B674</f>
        <v>20000000</v>
      </c>
      <c r="C709" s="14">
        <f t="shared" ref="C709:E709" si="150">+C418+C444+C469+C497+C522+C547+C572+C597+C623+C648+C674</f>
        <v>0</v>
      </c>
      <c r="D709" s="14">
        <f t="shared" si="150"/>
        <v>0</v>
      </c>
      <c r="E709" s="14">
        <f t="shared" si="150"/>
        <v>0</v>
      </c>
      <c r="F709" s="216"/>
      <c r="G709" s="216"/>
      <c r="H709" s="91"/>
      <c r="I709" s="91"/>
      <c r="J709" s="91"/>
    </row>
    <row r="710" spans="1:16" ht="12" customHeight="1" thickBot="1" x14ac:dyDescent="0.25">
      <c r="A710" s="134" t="s">
        <v>89</v>
      </c>
      <c r="B710" s="14">
        <f t="shared" ref="B710:E710" si="151">+B419+B445+B470+B498+B523+B548+B573+B598+B624+B649+B675</f>
        <v>0</v>
      </c>
      <c r="C710" s="14">
        <f t="shared" si="151"/>
        <v>0</v>
      </c>
      <c r="D710" s="14">
        <f t="shared" si="151"/>
        <v>0</v>
      </c>
      <c r="E710" s="14">
        <f t="shared" si="151"/>
        <v>0</v>
      </c>
      <c r="F710" s="25"/>
      <c r="G710" s="25"/>
    </row>
    <row r="711" spans="1:16" ht="12" customHeight="1" thickBot="1" x14ac:dyDescent="0.25">
      <c r="A711" s="134" t="s">
        <v>85</v>
      </c>
      <c r="B711" s="14">
        <f t="shared" ref="B711:E711" si="152">+B420+B446+B471+B499+B524+B549+B574+B599+B625+B650+B676</f>
        <v>0</v>
      </c>
      <c r="C711" s="14">
        <f t="shared" si="152"/>
        <v>0</v>
      </c>
      <c r="D711" s="14">
        <f t="shared" si="152"/>
        <v>0</v>
      </c>
      <c r="E711" s="14">
        <f t="shared" si="152"/>
        <v>0</v>
      </c>
      <c r="F711" s="25"/>
      <c r="G711" s="25"/>
    </row>
    <row r="712" spans="1:16" ht="12" customHeight="1" thickBot="1" x14ac:dyDescent="0.25">
      <c r="A712" s="134" t="s">
        <v>86</v>
      </c>
      <c r="B712" s="14">
        <f t="shared" ref="B712:E712" si="153">+B421+B447+B472+B500+B525+B550+B575+B600+B626+B651+B677</f>
        <v>0</v>
      </c>
      <c r="C712" s="14">
        <f t="shared" si="153"/>
        <v>0</v>
      </c>
      <c r="D712" s="14">
        <f t="shared" si="153"/>
        <v>0</v>
      </c>
      <c r="E712" s="14">
        <f t="shared" si="153"/>
        <v>0</v>
      </c>
      <c r="F712" s="25"/>
      <c r="G712" s="25"/>
    </row>
    <row r="713" spans="1:16" ht="12" customHeight="1" thickBot="1" x14ac:dyDescent="0.25">
      <c r="A713" s="133" t="s">
        <v>20</v>
      </c>
      <c r="B713" s="14">
        <f>+B714+B715+B716+B717</f>
        <v>672500000</v>
      </c>
      <c r="C713" s="14">
        <f t="shared" ref="C713:E713" si="154">+C714+C715+C716+C717</f>
        <v>792500000</v>
      </c>
      <c r="D713" s="14">
        <f t="shared" si="154"/>
        <v>792500000</v>
      </c>
      <c r="E713" s="14">
        <f t="shared" si="154"/>
        <v>492500000</v>
      </c>
      <c r="F713" s="216"/>
      <c r="G713" s="216"/>
      <c r="H713" s="91"/>
      <c r="I713" s="91"/>
      <c r="J713" s="91"/>
    </row>
    <row r="714" spans="1:16" ht="12" customHeight="1" thickBot="1" x14ac:dyDescent="0.25">
      <c r="A714" s="134" t="s">
        <v>50</v>
      </c>
      <c r="B714" s="14">
        <f t="shared" ref="B714:E714" si="155">+B423+B449+B474+B502+B527+B552+B577+B602+B628+B653+B679</f>
        <v>519900000</v>
      </c>
      <c r="C714" s="14">
        <f t="shared" si="155"/>
        <v>791500000</v>
      </c>
      <c r="D714" s="14">
        <f t="shared" si="155"/>
        <v>792500000</v>
      </c>
      <c r="E714" s="14">
        <f t="shared" si="155"/>
        <v>492500000</v>
      </c>
      <c r="F714" s="216"/>
      <c r="G714" s="216"/>
      <c r="H714" s="91"/>
      <c r="I714" s="91"/>
    </row>
    <row r="715" spans="1:16" ht="12" customHeight="1" thickBot="1" x14ac:dyDescent="0.25">
      <c r="A715" s="134" t="s">
        <v>89</v>
      </c>
      <c r="B715" s="14">
        <f t="shared" ref="B715:E715" si="156">+B424+B450+B475+B503+B528+B553+B578+B603+B629+B654+B680</f>
        <v>145000000</v>
      </c>
      <c r="C715" s="14">
        <f t="shared" si="156"/>
        <v>0</v>
      </c>
      <c r="D715" s="14">
        <f t="shared" si="156"/>
        <v>0</v>
      </c>
      <c r="E715" s="14">
        <f t="shared" si="156"/>
        <v>0</v>
      </c>
      <c r="F715" s="25"/>
      <c r="G715" s="25"/>
    </row>
    <row r="716" spans="1:16" ht="12" customHeight="1" thickBot="1" x14ac:dyDescent="0.25">
      <c r="A716" s="134" t="s">
        <v>85</v>
      </c>
      <c r="B716" s="14">
        <f t="shared" ref="B716:E716" si="157">+B425+B451+B476+B504+B529+B554+B579+B604+B630+B655+B681</f>
        <v>0</v>
      </c>
      <c r="C716" s="14">
        <f t="shared" si="157"/>
        <v>0</v>
      </c>
      <c r="D716" s="14">
        <f t="shared" si="157"/>
        <v>0</v>
      </c>
      <c r="E716" s="14">
        <f t="shared" si="157"/>
        <v>0</v>
      </c>
      <c r="G716" s="91"/>
    </row>
    <row r="717" spans="1:16" ht="12" customHeight="1" thickBot="1" x14ac:dyDescent="0.25">
      <c r="A717" s="134" t="s">
        <v>86</v>
      </c>
      <c r="B717" s="14">
        <f t="shared" ref="B717:E717" si="158">+B426+B452+B477+B505+B530+B555+B580+B605+B631+B656+B682</f>
        <v>7600000</v>
      </c>
      <c r="C717" s="14">
        <f t="shared" si="158"/>
        <v>1000000</v>
      </c>
      <c r="D717" s="14">
        <f t="shared" si="158"/>
        <v>0</v>
      </c>
      <c r="E717" s="14">
        <f t="shared" si="158"/>
        <v>0</v>
      </c>
    </row>
    <row r="718" spans="1:16" ht="12" customHeight="1" thickBot="1" x14ac:dyDescent="0.25">
      <c r="A718" s="146" t="s">
        <v>31</v>
      </c>
      <c r="B718" s="14">
        <f>IF(B686-B685=0,0,"Error")</f>
        <v>0</v>
      </c>
      <c r="C718" s="14">
        <f t="shared" ref="C718:E718" si="159">IF(C686-C685=0,0,"Error")</f>
        <v>0</v>
      </c>
      <c r="D718" s="14">
        <f t="shared" si="159"/>
        <v>0</v>
      </c>
      <c r="E718" s="14">
        <f t="shared" si="159"/>
        <v>0</v>
      </c>
    </row>
    <row r="719" spans="1:16" x14ac:dyDescent="0.2">
      <c r="A719" s="277"/>
      <c r="B719" s="277"/>
      <c r="C719" s="277"/>
      <c r="D719" s="277"/>
      <c r="E719" s="49"/>
      <c r="F719" s="49"/>
      <c r="G719" s="49"/>
      <c r="H719" s="49"/>
      <c r="I719" s="49"/>
      <c r="J719" s="49"/>
      <c r="K719" s="49"/>
      <c r="L719" s="49"/>
      <c r="M719" s="49"/>
      <c r="N719" s="49"/>
      <c r="O719" s="253"/>
      <c r="P719" s="254"/>
    </row>
    <row r="720" spans="1:16" x14ac:dyDescent="0.2">
      <c r="A720" s="115"/>
      <c r="B720" s="115"/>
      <c r="C720" s="115"/>
      <c r="D720" s="115"/>
      <c r="E720" s="49"/>
      <c r="F720" s="49"/>
      <c r="G720" s="49"/>
      <c r="H720" s="49"/>
      <c r="I720" s="49"/>
      <c r="J720" s="49"/>
      <c r="K720" s="49"/>
      <c r="L720" s="49"/>
      <c r="M720" s="49"/>
      <c r="N720" s="49"/>
      <c r="O720" s="253"/>
      <c r="P720" s="254"/>
    </row>
    <row r="721" spans="1:16" x14ac:dyDescent="0.2">
      <c r="A721" s="115"/>
      <c r="B721" s="115"/>
      <c r="C721" s="115"/>
      <c r="D721" s="115"/>
      <c r="E721" s="49"/>
      <c r="F721" s="49"/>
      <c r="G721" s="49"/>
      <c r="H721" s="49"/>
      <c r="I721" s="49"/>
      <c r="J721" s="49"/>
      <c r="K721" s="49"/>
      <c r="L721" s="49"/>
      <c r="M721" s="49"/>
      <c r="N721" s="49"/>
      <c r="O721" s="253"/>
      <c r="P721" s="254"/>
    </row>
    <row r="722" spans="1:16" x14ac:dyDescent="0.2">
      <c r="A722" s="277"/>
      <c r="B722" s="277"/>
      <c r="C722" s="277"/>
      <c r="D722" s="277"/>
      <c r="E722" s="49"/>
      <c r="F722" s="49"/>
      <c r="G722" s="49"/>
      <c r="H722" s="49"/>
      <c r="I722" s="49"/>
      <c r="J722" s="49"/>
      <c r="K722" s="49"/>
      <c r="L722" s="49"/>
      <c r="M722" s="49"/>
      <c r="N722" s="49"/>
      <c r="O722" s="253"/>
      <c r="P722" s="254"/>
    </row>
    <row r="723" spans="1:16" x14ac:dyDescent="0.2">
      <c r="A723" s="115"/>
      <c r="B723" s="115"/>
      <c r="C723" s="115"/>
      <c r="D723" s="115"/>
      <c r="E723" s="49"/>
      <c r="F723" s="49"/>
      <c r="G723" s="49"/>
      <c r="H723" s="49"/>
      <c r="I723" s="49"/>
      <c r="J723" s="49"/>
      <c r="K723" s="49"/>
      <c r="L723" s="49"/>
      <c r="M723" s="49"/>
      <c r="N723" s="49"/>
      <c r="O723" s="253"/>
      <c r="P723" s="254"/>
    </row>
    <row r="724" spans="1:16" x14ac:dyDescent="0.2">
      <c r="A724" s="115"/>
      <c r="B724" s="115"/>
      <c r="C724" s="115"/>
      <c r="D724" s="115"/>
      <c r="E724" s="49"/>
      <c r="F724" s="49"/>
      <c r="G724" s="49"/>
      <c r="H724" s="49"/>
      <c r="I724" s="49"/>
      <c r="J724" s="49"/>
      <c r="K724" s="49"/>
      <c r="L724" s="49"/>
      <c r="M724" s="49"/>
      <c r="N724" s="49"/>
      <c r="O724" s="253"/>
      <c r="P724" s="254"/>
    </row>
    <row r="725" spans="1:16" x14ac:dyDescent="0.2">
      <c r="A725" s="277"/>
      <c r="B725" s="277"/>
      <c r="C725" s="277"/>
      <c r="D725" s="277"/>
      <c r="E725" s="49"/>
      <c r="F725" s="49"/>
      <c r="G725" s="49"/>
      <c r="H725" s="49"/>
      <c r="I725" s="49"/>
      <c r="J725" s="49"/>
      <c r="K725" s="49"/>
      <c r="L725" s="49"/>
      <c r="M725" s="49"/>
      <c r="N725" s="49"/>
      <c r="O725" s="253"/>
      <c r="P725" s="254"/>
    </row>
    <row r="726" spans="1:16" x14ac:dyDescent="0.2">
      <c r="A726" s="115"/>
      <c r="B726" s="115"/>
      <c r="C726" s="115"/>
      <c r="D726" s="115"/>
      <c r="E726" s="49"/>
      <c r="F726" s="49"/>
      <c r="G726" s="49"/>
      <c r="H726" s="49"/>
      <c r="I726" s="49"/>
      <c r="J726" s="49"/>
      <c r="K726" s="49"/>
      <c r="L726" s="49"/>
      <c r="M726" s="49"/>
      <c r="N726" s="49"/>
      <c r="O726" s="253"/>
      <c r="P726" s="254"/>
    </row>
    <row r="727" spans="1:16" x14ac:dyDescent="0.2">
      <c r="A727" s="115"/>
      <c r="B727" s="115"/>
      <c r="C727" s="115"/>
      <c r="D727" s="115"/>
      <c r="E727" s="49"/>
      <c r="F727" s="49"/>
      <c r="G727" s="49"/>
      <c r="H727" s="49"/>
      <c r="I727" s="49"/>
      <c r="J727" s="49"/>
      <c r="K727" s="49"/>
      <c r="L727" s="49"/>
      <c r="M727" s="49"/>
      <c r="N727" s="49"/>
      <c r="O727" s="49"/>
    </row>
    <row r="728" spans="1:16" x14ac:dyDescent="0.2">
      <c r="A728" s="277"/>
      <c r="B728" s="277"/>
      <c r="C728" s="277"/>
      <c r="D728" s="277"/>
      <c r="E728" s="49"/>
      <c r="F728" s="49"/>
      <c r="G728" s="49"/>
      <c r="H728" s="49"/>
      <c r="I728" s="49"/>
      <c r="J728" s="49"/>
      <c r="K728" s="49"/>
      <c r="L728" s="49"/>
      <c r="M728" s="49"/>
      <c r="N728" s="49"/>
      <c r="O728" s="49"/>
    </row>
    <row r="729" spans="1:16" x14ac:dyDescent="0.2">
      <c r="A729" s="115"/>
      <c r="B729" s="115"/>
      <c r="C729" s="115"/>
      <c r="D729" s="115"/>
      <c r="E729" s="49"/>
      <c r="F729" s="49"/>
      <c r="G729" s="49"/>
      <c r="H729" s="49"/>
      <c r="I729" s="49"/>
      <c r="J729" s="49"/>
      <c r="K729" s="49"/>
      <c r="L729" s="49"/>
      <c r="M729" s="49"/>
      <c r="N729" s="49"/>
      <c r="O729" s="49"/>
    </row>
    <row r="730" spans="1:16" x14ac:dyDescent="0.2">
      <c r="A730" s="115"/>
      <c r="B730" s="115"/>
      <c r="C730" s="115"/>
      <c r="D730" s="115"/>
      <c r="E730" s="49"/>
      <c r="F730" s="49"/>
      <c r="G730" s="49"/>
      <c r="H730" s="49"/>
      <c r="I730" s="49"/>
      <c r="J730" s="49"/>
      <c r="K730" s="49"/>
      <c r="L730" s="49"/>
      <c r="M730" s="49"/>
      <c r="N730" s="49"/>
      <c r="O730" s="49"/>
    </row>
    <row r="731" spans="1:16" x14ac:dyDescent="0.2">
      <c r="A731" s="277"/>
      <c r="B731" s="277"/>
      <c r="C731" s="277"/>
      <c r="D731" s="277"/>
      <c r="E731" s="49"/>
      <c r="F731" s="49"/>
      <c r="G731" s="49"/>
      <c r="H731" s="49"/>
      <c r="I731" s="49"/>
      <c r="J731" s="49"/>
      <c r="K731" s="49"/>
      <c r="L731" s="49"/>
      <c r="M731" s="49"/>
      <c r="N731" s="49"/>
      <c r="O731" s="49"/>
    </row>
    <row r="732" spans="1:16" x14ac:dyDescent="0.2">
      <c r="A732" s="115"/>
      <c r="B732" s="115"/>
      <c r="C732" s="115"/>
      <c r="D732" s="115"/>
      <c r="E732" s="49"/>
      <c r="F732" s="49"/>
      <c r="G732" s="49"/>
      <c r="H732" s="49"/>
      <c r="I732" s="49"/>
      <c r="J732" s="49"/>
      <c r="K732" s="49"/>
      <c r="L732" s="49"/>
      <c r="M732" s="49"/>
      <c r="N732" s="49"/>
      <c r="O732" s="49"/>
    </row>
    <row r="733" spans="1:16" x14ac:dyDescent="0.2">
      <c r="A733" s="115"/>
      <c r="B733" s="115"/>
      <c r="C733" s="115"/>
      <c r="D733" s="115"/>
      <c r="E733" s="49"/>
      <c r="F733" s="49"/>
      <c r="G733" s="49"/>
      <c r="H733" s="49"/>
      <c r="I733" s="49"/>
      <c r="J733" s="49"/>
      <c r="K733" s="49"/>
      <c r="L733" s="49"/>
      <c r="M733" s="49"/>
      <c r="N733" s="49"/>
      <c r="O733" s="49"/>
    </row>
    <row r="734" spans="1:16" x14ac:dyDescent="0.2">
      <c r="A734" s="277"/>
      <c r="B734" s="277"/>
      <c r="C734" s="277"/>
      <c r="D734" s="277"/>
      <c r="E734" s="49"/>
      <c r="F734" s="49"/>
      <c r="G734" s="49"/>
      <c r="H734" s="49"/>
      <c r="I734" s="49"/>
      <c r="J734" s="49"/>
      <c r="K734" s="49"/>
      <c r="L734" s="49"/>
      <c r="M734" s="49"/>
      <c r="N734" s="49"/>
      <c r="O734" s="49"/>
    </row>
    <row r="735" spans="1:16" x14ac:dyDescent="0.2">
      <c r="A735" s="115"/>
      <c r="B735" s="115"/>
      <c r="C735" s="115"/>
      <c r="D735" s="115"/>
      <c r="E735" s="49"/>
      <c r="F735" s="49"/>
      <c r="G735" s="49"/>
      <c r="H735" s="49"/>
      <c r="I735" s="49"/>
      <c r="J735" s="49"/>
      <c r="K735" s="49"/>
      <c r="L735" s="49"/>
      <c r="M735" s="49"/>
      <c r="N735" s="49"/>
      <c r="O735" s="49"/>
    </row>
    <row r="736" spans="1:16" x14ac:dyDescent="0.2">
      <c r="A736" s="115"/>
      <c r="B736" s="115"/>
      <c r="C736" s="115"/>
      <c r="D736" s="115"/>
      <c r="E736" s="49"/>
      <c r="F736" s="49"/>
      <c r="G736" s="49"/>
      <c r="H736" s="49"/>
      <c r="I736" s="49"/>
      <c r="J736" s="49"/>
      <c r="K736" s="49"/>
      <c r="L736" s="49"/>
      <c r="M736" s="49"/>
      <c r="N736" s="49"/>
      <c r="O736" s="49"/>
    </row>
    <row r="737" spans="1:15" x14ac:dyDescent="0.2">
      <c r="A737" s="277"/>
      <c r="B737" s="277"/>
      <c r="C737" s="277"/>
      <c r="D737" s="277"/>
      <c r="E737" s="49"/>
      <c r="F737" s="49"/>
      <c r="G737" s="49"/>
      <c r="H737" s="49"/>
      <c r="I737" s="49"/>
      <c r="J737" s="49"/>
      <c r="K737" s="49"/>
      <c r="L737" s="49"/>
      <c r="M737" s="49"/>
      <c r="N737" s="49"/>
      <c r="O737" s="49"/>
    </row>
    <row r="738" spans="1:15" x14ac:dyDescent="0.2">
      <c r="A738" s="115"/>
      <c r="B738" s="115"/>
      <c r="C738" s="115"/>
      <c r="D738" s="115"/>
      <c r="E738" s="49"/>
      <c r="F738" s="49"/>
      <c r="G738" s="49"/>
      <c r="H738" s="49"/>
      <c r="I738" s="49"/>
      <c r="J738" s="49"/>
      <c r="K738" s="49"/>
      <c r="L738" s="49"/>
      <c r="M738" s="49"/>
      <c r="N738" s="49"/>
      <c r="O738" s="49"/>
    </row>
    <row r="739" spans="1:15" x14ac:dyDescent="0.2">
      <c r="A739" s="115"/>
      <c r="B739" s="115"/>
      <c r="C739" s="115"/>
      <c r="D739" s="115"/>
      <c r="E739" s="49"/>
      <c r="F739" s="49"/>
      <c r="G739" s="49"/>
      <c r="H739" s="49"/>
      <c r="I739" s="114"/>
      <c r="J739" s="255"/>
      <c r="K739" s="255"/>
      <c r="L739" s="255"/>
      <c r="M739" s="255"/>
      <c r="N739" s="49"/>
      <c r="O739" s="49"/>
    </row>
    <row r="740" spans="1:15" x14ac:dyDescent="0.2">
      <c r="A740" s="277"/>
      <c r="B740" s="277"/>
      <c r="C740" s="277"/>
      <c r="D740" s="277"/>
      <c r="E740" s="49"/>
      <c r="F740" s="49"/>
      <c r="G740" s="49"/>
      <c r="H740" s="49"/>
      <c r="I740" s="24"/>
      <c r="J740" s="256"/>
      <c r="K740" s="256"/>
      <c r="L740" s="256"/>
      <c r="M740" s="256"/>
      <c r="N740" s="49"/>
      <c r="O740" s="49"/>
    </row>
    <row r="741" spans="1:15" x14ac:dyDescent="0.2">
      <c r="A741" s="277"/>
      <c r="B741" s="277"/>
      <c r="C741" s="277"/>
      <c r="D741" s="277"/>
      <c r="E741" s="49"/>
      <c r="F741" s="49"/>
      <c r="G741" s="49"/>
      <c r="H741" s="49"/>
      <c r="I741" s="114"/>
      <c r="J741" s="255"/>
      <c r="K741" s="255"/>
      <c r="L741" s="255"/>
      <c r="M741" s="255"/>
      <c r="N741" s="49"/>
      <c r="O741" s="49"/>
    </row>
    <row r="742" spans="1:15" x14ac:dyDescent="0.2">
      <c r="A742" s="277"/>
      <c r="B742" s="277"/>
      <c r="C742" s="277"/>
      <c r="D742" s="277"/>
      <c r="E742" s="49"/>
      <c r="F742" s="49"/>
      <c r="G742" s="49"/>
      <c r="H742" s="49"/>
      <c r="I742" s="114"/>
      <c r="J742" s="255"/>
      <c r="K742" s="255"/>
      <c r="L742" s="255"/>
      <c r="M742" s="255"/>
      <c r="N742" s="49"/>
      <c r="O742" s="49"/>
    </row>
    <row r="743" spans="1:15" x14ac:dyDescent="0.2">
      <c r="A743" s="277"/>
      <c r="B743" s="277"/>
      <c r="C743" s="277"/>
      <c r="D743" s="277"/>
      <c r="E743" s="49"/>
      <c r="F743" s="49"/>
      <c r="G743" s="49"/>
      <c r="H743" s="49"/>
      <c r="I743" s="24"/>
      <c r="J743" s="256"/>
      <c r="K743" s="256"/>
      <c r="L743" s="256"/>
      <c r="M743" s="256"/>
      <c r="N743" s="49"/>
      <c r="O743" s="49"/>
    </row>
    <row r="744" spans="1:15" x14ac:dyDescent="0.2">
      <c r="A744" s="277"/>
      <c r="B744" s="277"/>
      <c r="C744" s="277"/>
      <c r="D744" s="277"/>
      <c r="E744" s="49"/>
      <c r="F744" s="49"/>
      <c r="G744" s="49"/>
      <c r="H744" s="49"/>
      <c r="I744" s="114"/>
      <c r="J744" s="255"/>
      <c r="K744" s="255"/>
      <c r="L744" s="255"/>
      <c r="M744" s="255"/>
      <c r="N744" s="49"/>
      <c r="O744" s="49"/>
    </row>
    <row r="745" spans="1:15" x14ac:dyDescent="0.2">
      <c r="A745" s="277"/>
      <c r="B745" s="277"/>
      <c r="C745" s="277"/>
      <c r="D745" s="277"/>
      <c r="E745" s="49"/>
      <c r="F745" s="49"/>
      <c r="G745" s="49"/>
      <c r="H745" s="49"/>
      <c r="I745" s="114"/>
      <c r="J745" s="255"/>
      <c r="K745" s="255"/>
      <c r="L745" s="255"/>
      <c r="M745" s="255"/>
      <c r="N745" s="49"/>
      <c r="O745" s="49"/>
    </row>
    <row r="746" spans="1:15" x14ac:dyDescent="0.2">
      <c r="A746" s="277"/>
      <c r="B746" s="277"/>
      <c r="C746" s="277"/>
      <c r="D746" s="277"/>
      <c r="E746" s="49"/>
      <c r="F746" s="49"/>
      <c r="G746" s="49"/>
      <c r="H746" s="49"/>
      <c r="I746" s="24"/>
      <c r="J746" s="256"/>
      <c r="K746" s="256"/>
      <c r="L746" s="256"/>
      <c r="M746" s="256"/>
      <c r="N746" s="49"/>
      <c r="O746" s="49"/>
    </row>
    <row r="747" spans="1:15" x14ac:dyDescent="0.2">
      <c r="A747" s="277"/>
      <c r="B747" s="277"/>
      <c r="C747" s="277"/>
      <c r="D747" s="277"/>
      <c r="E747" s="49"/>
      <c r="F747" s="49"/>
      <c r="G747" s="49"/>
      <c r="H747" s="49"/>
      <c r="I747" s="49"/>
      <c r="J747" s="49"/>
      <c r="K747" s="49"/>
      <c r="L747" s="49"/>
      <c r="M747" s="49"/>
      <c r="N747" s="49"/>
      <c r="O747" s="49"/>
    </row>
    <row r="748" spans="1:15" x14ac:dyDescent="0.2">
      <c r="A748" s="277"/>
      <c r="B748" s="277"/>
      <c r="C748" s="277"/>
      <c r="D748" s="277"/>
      <c r="E748" s="49"/>
      <c r="F748" s="49"/>
      <c r="G748" s="49"/>
      <c r="H748" s="49"/>
      <c r="I748" s="49"/>
      <c r="J748" s="49"/>
      <c r="K748" s="49"/>
      <c r="L748" s="49"/>
      <c r="M748" s="49"/>
      <c r="N748" s="49"/>
      <c r="O748" s="49"/>
    </row>
    <row r="749" spans="1:15" x14ac:dyDescent="0.2">
      <c r="A749" s="277"/>
      <c r="B749" s="277"/>
      <c r="C749" s="277"/>
      <c r="D749" s="277"/>
      <c r="E749" s="49"/>
      <c r="F749" s="49"/>
      <c r="G749" s="49"/>
      <c r="H749" s="49"/>
      <c r="I749" s="49"/>
      <c r="J749" s="49"/>
      <c r="K749" s="49"/>
      <c r="L749" s="49"/>
      <c r="M749" s="49"/>
      <c r="N749" s="49"/>
      <c r="O749" s="49"/>
    </row>
    <row r="750" spans="1:15" x14ac:dyDescent="0.2">
      <c r="A750" s="116"/>
      <c r="B750" s="116"/>
      <c r="C750" s="116"/>
      <c r="D750" s="116"/>
      <c r="E750" s="49"/>
      <c r="F750" s="49"/>
      <c r="G750" s="49"/>
      <c r="H750" s="49"/>
      <c r="I750" s="49"/>
      <c r="J750" s="49"/>
      <c r="K750" s="49"/>
      <c r="L750" s="49"/>
      <c r="M750" s="49"/>
      <c r="N750" s="49"/>
      <c r="O750" s="49"/>
    </row>
    <row r="751" spans="1:15" s="90" customFormat="1" x14ac:dyDescent="0.2">
      <c r="A751" s="522"/>
      <c r="B751" s="522"/>
      <c r="C751" s="522"/>
      <c r="D751" s="522"/>
      <c r="E751" s="257"/>
      <c r="F751" s="17"/>
      <c r="G751" s="18"/>
      <c r="H751" s="19"/>
      <c r="I751" s="527"/>
      <c r="J751" s="527"/>
      <c r="K751" s="257"/>
      <c r="L751" s="257"/>
      <c r="M751" s="257"/>
      <c r="N751" s="257"/>
      <c r="O751" s="257"/>
    </row>
    <row r="752" spans="1:15" s="90" customFormat="1" x14ac:dyDescent="0.2">
      <c r="A752" s="522"/>
      <c r="B752" s="522"/>
      <c r="C752" s="522"/>
      <c r="D752" s="522"/>
      <c r="E752" s="257"/>
      <c r="F752" s="257"/>
      <c r="G752" s="258"/>
      <c r="H752" s="258"/>
      <c r="I752" s="258"/>
      <c r="J752" s="258"/>
      <c r="K752" s="257"/>
      <c r="L752" s="257"/>
      <c r="M752" s="257"/>
      <c r="N752" s="257"/>
      <c r="O752" s="257"/>
    </row>
    <row r="753" spans="1:16" x14ac:dyDescent="0.2">
      <c r="A753" s="476"/>
      <c r="B753" s="476"/>
      <c r="C753" s="476"/>
      <c r="D753" s="476"/>
      <c r="E753" s="49"/>
      <c r="F753" s="49"/>
      <c r="G753" s="258"/>
      <c r="H753" s="258"/>
      <c r="I753" s="258"/>
      <c r="J753" s="258"/>
      <c r="K753" s="49"/>
      <c r="L753" s="49"/>
      <c r="M753" s="49"/>
      <c r="N753" s="49"/>
      <c r="O753" s="49"/>
    </row>
    <row r="754" spans="1:16" x14ac:dyDescent="0.2">
      <c r="A754" s="111"/>
      <c r="B754" s="111"/>
      <c r="C754" s="111"/>
      <c r="D754" s="111"/>
      <c r="E754" s="49"/>
      <c r="F754" s="49"/>
      <c r="G754" s="20"/>
      <c r="H754" s="49"/>
      <c r="I754" s="49"/>
      <c r="J754" s="49"/>
      <c r="K754" s="49"/>
      <c r="L754" s="49"/>
      <c r="M754" s="49"/>
      <c r="N754" s="49"/>
      <c r="O754" s="49"/>
    </row>
    <row r="755" spans="1:16" x14ac:dyDescent="0.2">
      <c r="A755" s="111"/>
      <c r="B755" s="111"/>
      <c r="C755" s="111"/>
      <c r="D755" s="111"/>
      <c r="E755" s="49"/>
      <c r="F755" s="49"/>
      <c r="G755" s="20"/>
      <c r="H755" s="49"/>
      <c r="I755" s="49"/>
      <c r="J755" s="49"/>
      <c r="K755" s="49"/>
      <c r="L755" s="49"/>
      <c r="M755" s="49"/>
      <c r="N755" s="49"/>
      <c r="O755" s="253"/>
      <c r="P755" s="254"/>
    </row>
    <row r="756" spans="1:16" x14ac:dyDescent="0.2">
      <c r="A756" s="112"/>
      <c r="B756" s="277"/>
      <c r="C756" s="277"/>
      <c r="D756" s="277"/>
      <c r="E756" s="49"/>
      <c r="F756" s="49"/>
      <c r="G756" s="49"/>
      <c r="H756" s="49"/>
      <c r="I756" s="49"/>
      <c r="J756" s="49"/>
      <c r="K756" s="49"/>
      <c r="L756" s="49"/>
      <c r="M756" s="49"/>
      <c r="N756" s="49"/>
      <c r="O756" s="253"/>
      <c r="P756" s="254"/>
    </row>
    <row r="757" spans="1:16" x14ac:dyDescent="0.2">
      <c r="A757" s="112"/>
      <c r="B757" s="112"/>
      <c r="C757" s="112"/>
      <c r="D757" s="112"/>
      <c r="E757" s="49"/>
      <c r="F757" s="49"/>
      <c r="G757" s="49"/>
      <c r="H757" s="49"/>
      <c r="I757" s="49"/>
      <c r="J757" s="49"/>
      <c r="K757" s="49"/>
      <c r="L757" s="49"/>
      <c r="M757" s="49"/>
      <c r="N757" s="49"/>
      <c r="O757" s="253"/>
      <c r="P757" s="254"/>
    </row>
    <row r="758" spans="1:16" x14ac:dyDescent="0.2">
      <c r="A758" s="112"/>
      <c r="B758" s="277"/>
      <c r="C758" s="277"/>
      <c r="D758" s="277"/>
      <c r="E758" s="49"/>
      <c r="F758" s="49"/>
      <c r="G758" s="49"/>
      <c r="H758" s="49"/>
      <c r="I758" s="49"/>
      <c r="J758" s="49"/>
      <c r="K758" s="49"/>
      <c r="L758" s="49"/>
      <c r="M758" s="49"/>
      <c r="N758" s="49"/>
      <c r="O758" s="253"/>
      <c r="P758" s="254"/>
    </row>
    <row r="759" spans="1:16" x14ac:dyDescent="0.2">
      <c r="A759" s="278"/>
      <c r="B759" s="113"/>
      <c r="C759" s="113"/>
      <c r="D759" s="113"/>
      <c r="E759" s="49"/>
      <c r="F759" s="49"/>
      <c r="G759" s="49"/>
      <c r="H759" s="49"/>
      <c r="I759" s="49"/>
      <c r="J759" s="49"/>
      <c r="K759" s="49"/>
      <c r="L759" s="49"/>
      <c r="M759" s="49"/>
      <c r="N759" s="49"/>
      <c r="O759" s="253"/>
      <c r="P759" s="254"/>
    </row>
    <row r="760" spans="1:16" x14ac:dyDescent="0.2">
      <c r="A760" s="278"/>
      <c r="B760" s="113"/>
      <c r="C760" s="113"/>
      <c r="D760" s="113"/>
      <c r="E760" s="49"/>
      <c r="F760" s="49"/>
      <c r="G760" s="49"/>
      <c r="H760" s="49"/>
      <c r="I760" s="49"/>
      <c r="J760" s="49"/>
      <c r="K760" s="49"/>
      <c r="L760" s="49"/>
      <c r="M760" s="49"/>
      <c r="N760" s="49"/>
      <c r="O760" s="253"/>
      <c r="P760" s="254"/>
    </row>
    <row r="761" spans="1:16" x14ac:dyDescent="0.2">
      <c r="A761" s="278"/>
      <c r="B761" s="113"/>
      <c r="C761" s="113"/>
      <c r="D761" s="113"/>
      <c r="E761" s="49"/>
      <c r="F761" s="49"/>
      <c r="G761" s="49"/>
      <c r="H761" s="49"/>
      <c r="I761" s="49"/>
      <c r="J761" s="49"/>
      <c r="K761" s="49"/>
      <c r="L761" s="49"/>
      <c r="M761" s="49"/>
      <c r="N761" s="49"/>
      <c r="O761" s="253"/>
      <c r="P761" s="254"/>
    </row>
    <row r="762" spans="1:16" x14ac:dyDescent="0.2">
      <c r="A762" s="522"/>
      <c r="B762" s="522"/>
      <c r="C762" s="522"/>
      <c r="D762" s="522"/>
      <c r="E762" s="49"/>
      <c r="F762" s="49"/>
      <c r="G762" s="49"/>
      <c r="H762" s="49"/>
      <c r="I762" s="49"/>
      <c r="J762" s="49"/>
      <c r="K762" s="49"/>
      <c r="L762" s="49"/>
      <c r="M762" s="49"/>
      <c r="N762" s="49"/>
      <c r="O762" s="253"/>
      <c r="P762" s="254"/>
    </row>
    <row r="763" spans="1:16" x14ac:dyDescent="0.2">
      <c r="A763" s="277"/>
      <c r="B763" s="277"/>
      <c r="C763" s="277"/>
      <c r="D763" s="277"/>
      <c r="E763" s="49"/>
      <c r="F763" s="49"/>
      <c r="G763" s="49"/>
      <c r="H763" s="49"/>
      <c r="I763" s="49"/>
      <c r="J763" s="49"/>
      <c r="K763" s="49"/>
      <c r="L763" s="49"/>
      <c r="M763" s="49"/>
      <c r="N763" s="49"/>
      <c r="O763" s="253"/>
      <c r="P763" s="254"/>
    </row>
    <row r="764" spans="1:16" x14ac:dyDescent="0.2">
      <c r="A764" s="115"/>
      <c r="B764" s="115"/>
      <c r="C764" s="115"/>
      <c r="D764" s="115"/>
      <c r="E764" s="49"/>
      <c r="F764" s="49"/>
      <c r="G764" s="49"/>
      <c r="H764" s="49"/>
      <c r="I764" s="49"/>
      <c r="J764" s="49"/>
      <c r="K764" s="49"/>
      <c r="L764" s="49"/>
      <c r="M764" s="49"/>
      <c r="N764" s="49"/>
      <c r="O764" s="253"/>
      <c r="P764" s="254"/>
    </row>
    <row r="765" spans="1:16" x14ac:dyDescent="0.2">
      <c r="A765" s="115"/>
      <c r="B765" s="115"/>
      <c r="C765" s="115"/>
      <c r="D765" s="115"/>
      <c r="E765" s="49"/>
      <c r="F765" s="49"/>
      <c r="G765" s="49"/>
      <c r="H765" s="49"/>
      <c r="I765" s="49"/>
      <c r="J765" s="49"/>
      <c r="K765" s="49"/>
      <c r="L765" s="49"/>
      <c r="M765" s="49"/>
      <c r="N765" s="49"/>
      <c r="O765" s="253"/>
      <c r="P765" s="254"/>
    </row>
    <row r="766" spans="1:16" x14ac:dyDescent="0.2">
      <c r="A766" s="277"/>
      <c r="B766" s="277"/>
      <c r="C766" s="277"/>
      <c r="D766" s="277"/>
      <c r="E766" s="49"/>
      <c r="F766" s="49"/>
      <c r="G766" s="49"/>
      <c r="H766" s="49"/>
      <c r="I766" s="49"/>
      <c r="J766" s="49"/>
      <c r="K766" s="49"/>
      <c r="L766" s="49"/>
      <c r="M766" s="49"/>
      <c r="N766" s="49"/>
      <c r="O766" s="253"/>
      <c r="P766" s="254"/>
    </row>
    <row r="767" spans="1:16" x14ac:dyDescent="0.2">
      <c r="A767" s="115"/>
      <c r="B767" s="115"/>
      <c r="C767" s="115"/>
      <c r="D767" s="115"/>
      <c r="E767" s="49"/>
      <c r="F767" s="49"/>
      <c r="G767" s="49"/>
      <c r="H767" s="49"/>
      <c r="I767" s="49"/>
      <c r="J767" s="49"/>
      <c r="K767" s="49"/>
      <c r="L767" s="49"/>
      <c r="M767" s="49"/>
      <c r="N767" s="49"/>
      <c r="O767" s="253"/>
      <c r="P767" s="254"/>
    </row>
    <row r="768" spans="1:16" x14ac:dyDescent="0.2">
      <c r="A768" s="115"/>
      <c r="B768" s="115"/>
      <c r="C768" s="115"/>
      <c r="D768" s="115"/>
      <c r="E768" s="49"/>
      <c r="F768" s="49"/>
      <c r="G768" s="49"/>
      <c r="H768" s="49"/>
      <c r="I768" s="49"/>
      <c r="J768" s="49"/>
      <c r="K768" s="49"/>
      <c r="L768" s="49"/>
      <c r="M768" s="49"/>
      <c r="N768" s="49"/>
      <c r="O768" s="253"/>
      <c r="P768" s="254"/>
    </row>
    <row r="769" spans="1:16" x14ac:dyDescent="0.2">
      <c r="A769" s="277"/>
      <c r="B769" s="277"/>
      <c r="C769" s="277"/>
      <c r="D769" s="277"/>
      <c r="E769" s="49"/>
      <c r="F769" s="49"/>
      <c r="G769" s="49"/>
      <c r="H769" s="49"/>
      <c r="I769" s="49"/>
      <c r="J769" s="49"/>
      <c r="K769" s="49"/>
      <c r="L769" s="49"/>
      <c r="M769" s="49"/>
      <c r="N769" s="49"/>
      <c r="O769" s="253"/>
      <c r="P769" s="254"/>
    </row>
    <row r="770" spans="1:16" x14ac:dyDescent="0.2">
      <c r="A770" s="115"/>
      <c r="B770" s="115"/>
      <c r="C770" s="115"/>
      <c r="D770" s="115"/>
      <c r="E770" s="49"/>
      <c r="F770" s="49"/>
      <c r="G770" s="49"/>
      <c r="H770" s="49"/>
      <c r="I770" s="49"/>
      <c r="J770" s="49"/>
      <c r="K770" s="49"/>
      <c r="L770" s="49"/>
      <c r="M770" s="49"/>
      <c r="N770" s="49"/>
      <c r="O770" s="253"/>
      <c r="P770" s="254"/>
    </row>
    <row r="771" spans="1:16" x14ac:dyDescent="0.2">
      <c r="A771" s="115"/>
      <c r="B771" s="115"/>
      <c r="C771" s="115"/>
      <c r="D771" s="115"/>
      <c r="E771" s="49"/>
      <c r="F771" s="49"/>
      <c r="G771" s="49"/>
      <c r="H771" s="49"/>
      <c r="I771" s="49"/>
      <c r="J771" s="49"/>
      <c r="K771" s="49"/>
      <c r="L771" s="49"/>
      <c r="M771" s="49"/>
      <c r="N771" s="49"/>
      <c r="O771" s="49"/>
    </row>
    <row r="772" spans="1:16" x14ac:dyDescent="0.2">
      <c r="A772" s="277"/>
      <c r="B772" s="277"/>
      <c r="C772" s="277"/>
      <c r="D772" s="277"/>
      <c r="E772" s="49"/>
      <c r="F772" s="49"/>
      <c r="G772" s="49"/>
      <c r="H772" s="49"/>
      <c r="I772" s="49"/>
      <c r="J772" s="49"/>
      <c r="K772" s="49"/>
      <c r="L772" s="49"/>
      <c r="M772" s="49"/>
      <c r="N772" s="49"/>
      <c r="O772" s="49"/>
    </row>
    <row r="773" spans="1:16" x14ac:dyDescent="0.2">
      <c r="A773" s="115"/>
      <c r="B773" s="115"/>
      <c r="C773" s="115"/>
      <c r="D773" s="115"/>
      <c r="E773" s="49"/>
      <c r="F773" s="49"/>
      <c r="G773" s="49"/>
      <c r="H773" s="49"/>
      <c r="I773" s="49"/>
      <c r="J773" s="49"/>
      <c r="K773" s="49"/>
      <c r="L773" s="49"/>
      <c r="M773" s="49"/>
      <c r="N773" s="49"/>
      <c r="O773" s="49"/>
    </row>
    <row r="774" spans="1:16" x14ac:dyDescent="0.2">
      <c r="A774" s="115"/>
      <c r="B774" s="115"/>
      <c r="C774" s="115"/>
      <c r="D774" s="115"/>
      <c r="E774" s="49"/>
      <c r="F774" s="49"/>
      <c r="G774" s="49"/>
      <c r="H774" s="49"/>
      <c r="I774" s="49"/>
      <c r="J774" s="49"/>
      <c r="K774" s="49"/>
      <c r="L774" s="49"/>
      <c r="M774" s="49"/>
      <c r="N774" s="49"/>
      <c r="O774" s="49"/>
    </row>
    <row r="775" spans="1:16" x14ac:dyDescent="0.2">
      <c r="A775" s="277"/>
      <c r="B775" s="277"/>
      <c r="C775" s="277"/>
      <c r="D775" s="277"/>
      <c r="E775" s="49"/>
      <c r="F775" s="49"/>
      <c r="G775" s="49"/>
      <c r="H775" s="49"/>
      <c r="I775" s="49"/>
      <c r="J775" s="49"/>
      <c r="K775" s="49"/>
      <c r="L775" s="49"/>
      <c r="M775" s="49"/>
      <c r="N775" s="49"/>
      <c r="O775" s="49"/>
    </row>
    <row r="776" spans="1:16" x14ac:dyDescent="0.2">
      <c r="A776" s="115"/>
      <c r="B776" s="115"/>
      <c r="C776" s="115"/>
      <c r="D776" s="115"/>
      <c r="E776" s="49"/>
      <c r="F776" s="49"/>
      <c r="G776" s="49"/>
      <c r="H776" s="49"/>
      <c r="I776" s="49"/>
      <c r="J776" s="49"/>
      <c r="K776" s="49"/>
      <c r="L776" s="49"/>
      <c r="M776" s="49"/>
      <c r="N776" s="49"/>
      <c r="O776" s="49"/>
    </row>
    <row r="777" spans="1:16" x14ac:dyDescent="0.2">
      <c r="A777" s="115"/>
      <c r="B777" s="115"/>
      <c r="C777" s="115"/>
      <c r="D777" s="115"/>
      <c r="E777" s="49"/>
      <c r="F777" s="49"/>
      <c r="G777" s="49"/>
      <c r="H777" s="49"/>
      <c r="I777" s="49"/>
      <c r="J777" s="49"/>
      <c r="K777" s="49"/>
      <c r="L777" s="49"/>
      <c r="M777" s="49"/>
      <c r="N777" s="49"/>
      <c r="O777" s="49"/>
    </row>
    <row r="778" spans="1:16" x14ac:dyDescent="0.2">
      <c r="A778" s="277"/>
      <c r="B778" s="277"/>
      <c r="C778" s="277"/>
      <c r="D778" s="277"/>
      <c r="E778" s="49"/>
      <c r="F778" s="49"/>
      <c r="G778" s="49"/>
      <c r="H778" s="49"/>
      <c r="I778" s="49"/>
      <c r="J778" s="49"/>
      <c r="K778" s="49"/>
      <c r="L778" s="49"/>
      <c r="M778" s="49"/>
      <c r="N778" s="49"/>
      <c r="O778" s="49"/>
    </row>
    <row r="779" spans="1:16" x14ac:dyDescent="0.2">
      <c r="A779" s="115"/>
      <c r="B779" s="115"/>
      <c r="C779" s="115"/>
      <c r="D779" s="115"/>
      <c r="E779" s="49"/>
      <c r="F779" s="49"/>
      <c r="G779" s="49"/>
      <c r="H779" s="49"/>
      <c r="I779" s="49"/>
      <c r="J779" s="49"/>
      <c r="K779" s="49"/>
      <c r="L779" s="49"/>
      <c r="M779" s="49"/>
      <c r="N779" s="49"/>
      <c r="O779" s="49"/>
    </row>
    <row r="780" spans="1:16" x14ac:dyDescent="0.2">
      <c r="A780" s="115"/>
      <c r="B780" s="115"/>
      <c r="C780" s="115"/>
      <c r="D780" s="115"/>
      <c r="E780" s="49"/>
      <c r="F780" s="49"/>
      <c r="G780" s="49"/>
      <c r="H780" s="49"/>
      <c r="I780" s="49"/>
      <c r="J780" s="49"/>
      <c r="K780" s="49"/>
      <c r="L780" s="49"/>
      <c r="M780" s="49"/>
      <c r="N780" s="49"/>
      <c r="O780" s="49"/>
    </row>
    <row r="781" spans="1:16" x14ac:dyDescent="0.2">
      <c r="A781" s="277"/>
      <c r="B781" s="277"/>
      <c r="C781" s="277"/>
      <c r="D781" s="277"/>
      <c r="E781" s="49"/>
      <c r="F781" s="49"/>
      <c r="G781" s="49"/>
      <c r="H781" s="49"/>
      <c r="I781" s="49"/>
      <c r="J781" s="49"/>
      <c r="K781" s="49"/>
      <c r="L781" s="49"/>
      <c r="M781" s="49"/>
      <c r="N781" s="49"/>
      <c r="O781" s="49"/>
    </row>
    <row r="782" spans="1:16" x14ac:dyDescent="0.2">
      <c r="A782" s="115"/>
      <c r="B782" s="115"/>
      <c r="C782" s="115"/>
      <c r="D782" s="115"/>
      <c r="E782" s="49"/>
      <c r="F782" s="49"/>
      <c r="G782" s="49"/>
      <c r="H782" s="49"/>
      <c r="I782" s="49"/>
      <c r="J782" s="49"/>
      <c r="K782" s="49"/>
      <c r="L782" s="49"/>
      <c r="M782" s="49"/>
      <c r="N782" s="49"/>
      <c r="O782" s="49"/>
    </row>
    <row r="783" spans="1:16" x14ac:dyDescent="0.2">
      <c r="A783" s="115"/>
      <c r="B783" s="115"/>
      <c r="C783" s="115"/>
      <c r="D783" s="115"/>
      <c r="E783" s="49"/>
      <c r="F783" s="49"/>
      <c r="G783" s="49"/>
      <c r="H783" s="49"/>
      <c r="I783" s="114"/>
      <c r="J783" s="255"/>
      <c r="K783" s="255"/>
      <c r="L783" s="255"/>
      <c r="M783" s="255"/>
      <c r="N783" s="49"/>
      <c r="O783" s="49"/>
    </row>
    <row r="784" spans="1:16" x14ac:dyDescent="0.2">
      <c r="A784" s="277"/>
      <c r="B784" s="277"/>
      <c r="C784" s="277"/>
      <c r="D784" s="277"/>
      <c r="E784" s="49"/>
      <c r="F784" s="49"/>
      <c r="G784" s="49"/>
      <c r="H784" s="49"/>
      <c r="I784" s="24"/>
      <c r="J784" s="256"/>
      <c r="K784" s="256"/>
      <c r="L784" s="256"/>
      <c r="M784" s="256"/>
      <c r="N784" s="49"/>
      <c r="O784" s="49"/>
    </row>
    <row r="785" spans="1:15" x14ac:dyDescent="0.2">
      <c r="A785" s="277"/>
      <c r="B785" s="277"/>
      <c r="C785" s="277"/>
      <c r="D785" s="277"/>
      <c r="E785" s="49"/>
      <c r="F785" s="49"/>
      <c r="G785" s="49"/>
      <c r="H785" s="49"/>
      <c r="I785" s="114"/>
      <c r="J785" s="255"/>
      <c r="K785" s="255"/>
      <c r="L785" s="255"/>
      <c r="M785" s="255"/>
      <c r="N785" s="49"/>
      <c r="O785" s="49"/>
    </row>
    <row r="786" spans="1:15" x14ac:dyDescent="0.2">
      <c r="A786" s="277"/>
      <c r="B786" s="277"/>
      <c r="C786" s="277"/>
      <c r="D786" s="277"/>
      <c r="E786" s="49"/>
      <c r="F786" s="49"/>
      <c r="G786" s="49"/>
      <c r="H786" s="49"/>
      <c r="I786" s="114"/>
      <c r="J786" s="255"/>
      <c r="K786" s="255"/>
      <c r="L786" s="255"/>
      <c r="M786" s="255"/>
      <c r="N786" s="49"/>
      <c r="O786" s="49"/>
    </row>
    <row r="787" spans="1:15" x14ac:dyDescent="0.2">
      <c r="A787" s="277"/>
      <c r="B787" s="277"/>
      <c r="C787" s="277"/>
      <c r="D787" s="277"/>
      <c r="E787" s="49"/>
      <c r="F787" s="49"/>
      <c r="G787" s="49"/>
      <c r="H787" s="49"/>
      <c r="I787" s="24"/>
      <c r="J787" s="256"/>
      <c r="K787" s="256"/>
      <c r="L787" s="256"/>
      <c r="M787" s="256"/>
      <c r="N787" s="49"/>
      <c r="O787" s="49"/>
    </row>
    <row r="788" spans="1:15" x14ac:dyDescent="0.2">
      <c r="A788" s="277"/>
      <c r="B788" s="277"/>
      <c r="C788" s="277"/>
      <c r="D788" s="277"/>
      <c r="E788" s="49"/>
      <c r="F788" s="49"/>
      <c r="G788" s="49"/>
      <c r="H788" s="49"/>
      <c r="I788" s="114"/>
      <c r="J788" s="255"/>
      <c r="K788" s="255"/>
      <c r="L788" s="255"/>
      <c r="M788" s="255"/>
      <c r="N788" s="49"/>
      <c r="O788" s="49"/>
    </row>
    <row r="789" spans="1:15" x14ac:dyDescent="0.2">
      <c r="A789" s="277"/>
      <c r="B789" s="277"/>
      <c r="C789" s="277"/>
      <c r="D789" s="277"/>
      <c r="E789" s="49"/>
      <c r="F789" s="49"/>
      <c r="G789" s="49"/>
      <c r="H789" s="49"/>
      <c r="I789" s="114"/>
      <c r="J789" s="255"/>
      <c r="K789" s="255"/>
      <c r="L789" s="255"/>
      <c r="M789" s="255"/>
      <c r="N789" s="49"/>
      <c r="O789" s="49"/>
    </row>
    <row r="790" spans="1:15" x14ac:dyDescent="0.2">
      <c r="A790" s="277"/>
      <c r="B790" s="277"/>
      <c r="C790" s="277"/>
      <c r="D790" s="277"/>
      <c r="E790" s="49"/>
      <c r="F790" s="49"/>
      <c r="G790" s="49"/>
      <c r="H790" s="49"/>
      <c r="I790" s="24"/>
      <c r="J790" s="256"/>
      <c r="K790" s="256"/>
      <c r="L790" s="256"/>
      <c r="M790" s="256"/>
      <c r="N790" s="49"/>
      <c r="O790" s="49"/>
    </row>
    <row r="791" spans="1:15" x14ac:dyDescent="0.2">
      <c r="A791" s="277"/>
      <c r="B791" s="277"/>
      <c r="C791" s="277"/>
      <c r="D791" s="277"/>
      <c r="E791" s="49"/>
      <c r="F791" s="49"/>
      <c r="G791" s="49"/>
      <c r="H791" s="49"/>
      <c r="I791" s="49"/>
      <c r="J791" s="49"/>
      <c r="K791" s="49"/>
      <c r="L791" s="49"/>
      <c r="M791" s="49"/>
      <c r="N791" s="49"/>
      <c r="O791" s="49"/>
    </row>
    <row r="792" spans="1:15" x14ac:dyDescent="0.2">
      <c r="A792" s="277"/>
      <c r="B792" s="277"/>
      <c r="C792" s="277"/>
      <c r="D792" s="277"/>
      <c r="E792" s="49"/>
      <c r="F792" s="49"/>
      <c r="G792" s="49"/>
      <c r="H792" s="49"/>
      <c r="I792" s="49"/>
      <c r="J792" s="49"/>
      <c r="K792" s="49"/>
      <c r="L792" s="49"/>
      <c r="M792" s="49"/>
      <c r="N792" s="49"/>
      <c r="O792" s="49"/>
    </row>
    <row r="793" spans="1:15" x14ac:dyDescent="0.2">
      <c r="A793" s="277"/>
      <c r="B793" s="277"/>
      <c r="C793" s="277"/>
      <c r="D793" s="277"/>
      <c r="E793" s="49"/>
      <c r="F793" s="49"/>
      <c r="G793" s="49"/>
      <c r="H793" s="49"/>
      <c r="I793" s="49"/>
      <c r="J793" s="49"/>
      <c r="K793" s="49"/>
      <c r="L793" s="49"/>
      <c r="M793" s="49"/>
      <c r="N793" s="49"/>
      <c r="O793" s="49"/>
    </row>
  </sheetData>
  <mergeCells count="161">
    <mergeCell ref="A2:E2"/>
    <mergeCell ref="A1:E1"/>
    <mergeCell ref="I751:J751"/>
    <mergeCell ref="A636:A637"/>
    <mergeCell ref="A644:E644"/>
    <mergeCell ref="A645:A646"/>
    <mergeCell ref="B658:E658"/>
    <mergeCell ref="B660:E660"/>
    <mergeCell ref="B661:E661"/>
    <mergeCell ref="H613:K613"/>
    <mergeCell ref="A619:E619"/>
    <mergeCell ref="A620:A621"/>
    <mergeCell ref="G622:K622"/>
    <mergeCell ref="B634:E634"/>
    <mergeCell ref="B635:E635"/>
    <mergeCell ref="A752:D752"/>
    <mergeCell ref="A753:D753"/>
    <mergeCell ref="A762:D762"/>
    <mergeCell ref="A662:A663"/>
    <mergeCell ref="A670:E670"/>
    <mergeCell ref="A671:A672"/>
    <mergeCell ref="A751:D751"/>
    <mergeCell ref="H610:K610"/>
    <mergeCell ref="A611:A612"/>
    <mergeCell ref="H611:K611"/>
    <mergeCell ref="H612:K612"/>
    <mergeCell ref="B534:E534"/>
    <mergeCell ref="A535:A536"/>
    <mergeCell ref="A543:E543"/>
    <mergeCell ref="A544:A545"/>
    <mergeCell ref="B607:E607"/>
    <mergeCell ref="G608:K608"/>
    <mergeCell ref="A560:A561"/>
    <mergeCell ref="A568:E568"/>
    <mergeCell ref="A569:A570"/>
    <mergeCell ref="D582:E582"/>
    <mergeCell ref="B583:E583"/>
    <mergeCell ref="B584:E584"/>
    <mergeCell ref="A585:A586"/>
    <mergeCell ref="A593:E593"/>
    <mergeCell ref="A594:A595"/>
    <mergeCell ref="B609:E609"/>
    <mergeCell ref="G609:K609"/>
    <mergeCell ref="B610:E610"/>
    <mergeCell ref="D532:E532"/>
    <mergeCell ref="B533:E533"/>
    <mergeCell ref="B509:E509"/>
    <mergeCell ref="A510:A511"/>
    <mergeCell ref="A518:E518"/>
    <mergeCell ref="A519:A520"/>
    <mergeCell ref="D557:E557"/>
    <mergeCell ref="B558:E558"/>
    <mergeCell ref="B559:E559"/>
    <mergeCell ref="B484:E484"/>
    <mergeCell ref="A485:A486"/>
    <mergeCell ref="A493:E493"/>
    <mergeCell ref="A494:A495"/>
    <mergeCell ref="D507:E507"/>
    <mergeCell ref="B508:E508"/>
    <mergeCell ref="A466:A467"/>
    <mergeCell ref="A479:E479"/>
    <mergeCell ref="A480:E480"/>
    <mergeCell ref="B481:E481"/>
    <mergeCell ref="D482:E482"/>
    <mergeCell ref="B483:E483"/>
    <mergeCell ref="B455:E455"/>
    <mergeCell ref="H455:K455"/>
    <mergeCell ref="B456:E456"/>
    <mergeCell ref="H456:K456"/>
    <mergeCell ref="A457:A458"/>
    <mergeCell ref="A465:E465"/>
    <mergeCell ref="B431:E431"/>
    <mergeCell ref="H431:K431"/>
    <mergeCell ref="A432:A433"/>
    <mergeCell ref="A440:E440"/>
    <mergeCell ref="A441:A442"/>
    <mergeCell ref="H454:K454"/>
    <mergeCell ref="A414:E414"/>
    <mergeCell ref="A415:A416"/>
    <mergeCell ref="B428:E428"/>
    <mergeCell ref="H429:K429"/>
    <mergeCell ref="B430:E430"/>
    <mergeCell ref="H430:K430"/>
    <mergeCell ref="A400:E400"/>
    <mergeCell ref="A401:E401"/>
    <mergeCell ref="B402:E402"/>
    <mergeCell ref="B404:E404"/>
    <mergeCell ref="B405:E405"/>
    <mergeCell ref="A406:A407"/>
    <mergeCell ref="B363:E363"/>
    <mergeCell ref="B364:E364"/>
    <mergeCell ref="B365:E365"/>
    <mergeCell ref="A366:A367"/>
    <mergeCell ref="A374:E374"/>
    <mergeCell ref="A375:A376"/>
    <mergeCell ref="B326:E326"/>
    <mergeCell ref="B327:E327"/>
    <mergeCell ref="B328:E328"/>
    <mergeCell ref="A329:A330"/>
    <mergeCell ref="A337:E337"/>
    <mergeCell ref="A338:A339"/>
    <mergeCell ref="B289:E289"/>
    <mergeCell ref="B290:E290"/>
    <mergeCell ref="B291:E291"/>
    <mergeCell ref="A292:A293"/>
    <mergeCell ref="A300:E300"/>
    <mergeCell ref="A301:A302"/>
    <mergeCell ref="B252:E252"/>
    <mergeCell ref="B253:E253"/>
    <mergeCell ref="B254:E254"/>
    <mergeCell ref="A255:A256"/>
    <mergeCell ref="A263:E263"/>
    <mergeCell ref="A264:A265"/>
    <mergeCell ref="B215:E215"/>
    <mergeCell ref="B216:E216"/>
    <mergeCell ref="B217:E217"/>
    <mergeCell ref="A218:A219"/>
    <mergeCell ref="A226:E226"/>
    <mergeCell ref="A227:A228"/>
    <mergeCell ref="B178:E178"/>
    <mergeCell ref="B179:E179"/>
    <mergeCell ref="B180:E180"/>
    <mergeCell ref="A181:A182"/>
    <mergeCell ref="A189:E189"/>
    <mergeCell ref="A190:A191"/>
    <mergeCell ref="A144:A145"/>
    <mergeCell ref="A152:E152"/>
    <mergeCell ref="A153:A154"/>
    <mergeCell ref="B104:E104"/>
    <mergeCell ref="B105:E105"/>
    <mergeCell ref="B106:E106"/>
    <mergeCell ref="A107:A108"/>
    <mergeCell ref="A115:E115"/>
    <mergeCell ref="A116:A117"/>
    <mergeCell ref="A70:A71"/>
    <mergeCell ref="A78:E78"/>
    <mergeCell ref="A79:A80"/>
    <mergeCell ref="A33:A34"/>
    <mergeCell ref="A41:E41"/>
    <mergeCell ref="A42:A43"/>
    <mergeCell ref="B141:E141"/>
    <mergeCell ref="B142:E142"/>
    <mergeCell ref="B143:E143"/>
    <mergeCell ref="A3:E3"/>
    <mergeCell ref="B5:E5"/>
    <mergeCell ref="B6:E6"/>
    <mergeCell ref="B7:E7"/>
    <mergeCell ref="A8:E8"/>
    <mergeCell ref="A9:E11"/>
    <mergeCell ref="B67:E67"/>
    <mergeCell ref="B68:E68"/>
    <mergeCell ref="B69:E69"/>
    <mergeCell ref="B30:E30"/>
    <mergeCell ref="B31:E31"/>
    <mergeCell ref="B32:E32"/>
    <mergeCell ref="B12:E12"/>
    <mergeCell ref="A13:A14"/>
    <mergeCell ref="B17:E17"/>
    <mergeCell ref="A18:E18"/>
    <mergeCell ref="A28:E28"/>
    <mergeCell ref="A29:E29"/>
  </mergeCells>
  <pageMargins left="0.31" right="0.22" top="0.75" bottom="0.75" header="0.44"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Misioni</vt:lpstr>
      <vt:lpstr>01110</vt:lpstr>
      <vt:lpstr>08220</vt:lpstr>
      <vt:lpstr>08230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Gentian Opre</dc:creator>
  <cp:lastModifiedBy>Valion Cenalia</cp:lastModifiedBy>
  <cp:lastPrinted>2020-09-01T11:29:50Z</cp:lastPrinted>
  <dcterms:created xsi:type="dcterms:W3CDTF">2018-03-05T12:29:59Z</dcterms:created>
  <dcterms:modified xsi:type="dcterms:W3CDTF">2020-10-13T11:21:39Z</dcterms:modified>
</cp:coreProperties>
</file>